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D:\ORÇAMENTO BACKUP 27-07-24\Compatilhada\02 - Escolas\36 - Creche Maristela - PAC\Licitação 15.07.2025\ORÇAMENTO\"/>
    </mc:Choice>
  </mc:AlternateContent>
  <xr:revisionPtr revIDLastSave="0" documentId="13_ncr:1_{6414F5EE-64CD-4690-ACE6-3A8129FC7A1A}" xr6:coauthVersionLast="47" xr6:coauthVersionMax="47" xr10:uidLastSave="{00000000-0000-0000-0000-000000000000}"/>
  <bookViews>
    <workbookView xWindow="-28920" yWindow="-120" windowWidth="29040" windowHeight="15720" tabRatio="806" activeTab="2" xr2:uid="{00000000-000D-0000-FFFF-FFFF00000000}"/>
  </bookViews>
  <sheets>
    <sheet name="Orçamento" sheetId="1" r:id="rId1"/>
    <sheet name="Cronograma Mensal" sheetId="4" r:id="rId2"/>
    <sheet name="Composições" sheetId="6" r:id="rId3"/>
    <sheet name="Resumo " sheetId="5" r:id="rId4"/>
  </sheets>
  <externalReferences>
    <externalReference r:id="rId5"/>
    <externalReference r:id="rId6"/>
    <externalReference r:id="rId7"/>
  </externalReferences>
  <definedNames>
    <definedName name="____xlfn_IFERROR">NA()</definedName>
    <definedName name="____xlnm_Print_Area_4" localSheetId="2">#N/A</definedName>
    <definedName name="____xlnm_Print_Titles_2">#REF!</definedName>
    <definedName name="___xlfn_IFERROR">NA()</definedName>
    <definedName name="___xlnm_Print_Area_2" localSheetId="2">#N/A</definedName>
    <definedName name="___xlnm_Print_Area_4">#REF!</definedName>
    <definedName name="___xlnm_Print_Titles_2" localSheetId="2">#N/A</definedName>
    <definedName name="__xlfn_IFERROR">NA()</definedName>
    <definedName name="__xlnm_Print_Area_1" localSheetId="2">#N/A</definedName>
    <definedName name="__xlnm_Print_Area_1">Orçamento!$A$2:$J$577</definedName>
    <definedName name="__xlnm_Print_Area_2" localSheetId="2">#REF!</definedName>
    <definedName name="__xlnm_Print_Area_2">#REF!</definedName>
    <definedName name="__xlnm_Print_Area_3" localSheetId="2">#N/A</definedName>
    <definedName name="__xlnm_Print_Area_3" localSheetId="3">'Resumo '!$A$1:$D$52</definedName>
    <definedName name="__xlnm_Print_Area_3">#REF!</definedName>
    <definedName name="__xlnm_Print_Area_4" localSheetId="1">'Cronograma Mensal'!$A$12:$F$73</definedName>
    <definedName name="__xlnm_Print_Area_4" localSheetId="3">#REF!</definedName>
    <definedName name="__xlnm_Print_Area_4">#REF!</definedName>
    <definedName name="__xlnm_Print_Titles_1" localSheetId="2">#N/A</definedName>
    <definedName name="__xlnm_Print_Titles_1">Orçamento!$2:$14</definedName>
    <definedName name="__xlnm_Print_Titles_2" localSheetId="2">#REF!</definedName>
    <definedName name="__xlnm_Print_Titles_2">#REF!</definedName>
    <definedName name="__xlnm_Print_Titles_3" localSheetId="2">#N/A</definedName>
    <definedName name="__xlnm_Print_Titles_3" localSheetId="3">'Resumo '!$1:$14</definedName>
    <definedName name="__xlnm_Print_Titles_3">#REF!</definedName>
    <definedName name="_xlnm._FilterDatabase" localSheetId="2" hidden="1">Composições!$A$13:$G$1328</definedName>
    <definedName name="_xlnm._FilterDatabase" localSheetId="1" hidden="1">'Cronograma Mensal'!$A$13:$L$14</definedName>
    <definedName name="_xlnm._FilterDatabase" localSheetId="0" hidden="1">Orçamento!$A$14:$K$579</definedName>
    <definedName name="_xlnm._FilterDatabase" localSheetId="3" hidden="1">'Resumo '!$A$14:$D$39</definedName>
    <definedName name="abs">#REF!</definedName>
    <definedName name="_xlnm.Print_Area" localSheetId="2">Composições!$A$1:$G$1343</definedName>
    <definedName name="_xlnm.Print_Area" localSheetId="1">'Cronograma Mensal'!$A$1:$L$79</definedName>
    <definedName name="_xlnm.Print_Area" localSheetId="0">Orçamento!$A$2:$J$589</definedName>
    <definedName name="_xlnm.Print_Area" localSheetId="3">'Resumo '!$A$1:$D$47</definedName>
    <definedName name="CalculadoCPFin">SUMIF(#REF!,"Calculado",#REF!)</definedName>
    <definedName name="CalculadoCPFisica">SUMIF(#REF!,"Calculado",#REF!)</definedName>
    <definedName name="CalculadoInv">CalculadoRep+CalculadoCPFin+CalculadoCPFisica</definedName>
    <definedName name="CalculadoRep">SUMIF(#REF!,"Calculado",#REF!)</definedName>
    <definedName name="creaPLE">[1]DADOS!$C$20</definedName>
    <definedName name="dfed" localSheetId="2">#REF!</definedName>
    <definedName name="Eventos">OFFSET([1]DADOS!$A$33,1,0):OFFSET([1]DADOS!$C$39,-1,0)</definedName>
    <definedName name="Excel_BuiltIn__FilterDatabase" localSheetId="0">Orçamento!#REF!</definedName>
    <definedName name="Excel_BuiltIn_Print_Area" localSheetId="0">Orçamento!$A$2:$J$579</definedName>
    <definedName name="hoje">TODAY()</definedName>
    <definedName name="I.CTEF">[2]QCI!$AH$14:$AH$15</definedName>
    <definedName name="I.Lotes">OFFSET([2]QCI!$AH$15,IF([2]DADOS!$J$22="OGU não-PAC",1,0),0):OFFSET([2]QCI!$AH$26,-1,0)</definedName>
    <definedName name="Import.Município">[1]DADOS!$D$10</definedName>
    <definedName name="Import.numEventos">OFFSET([3]PLE!$K$16,1,0):OFFSET([3]PLE!#REF!,-1,0)</definedName>
    <definedName name="Import.PLE">OFFSET([1]PLE!$E$33,1,0):OFFSET([1]PLE!$BB$39,-1,0)</definedName>
    <definedName name="Import.PLQ">OFFSET([3]PLE!$N$16,1,0):OFFSET([3]PLE!#REF!,-1,0)</definedName>
    <definedName name="ItemInvestimento">OFFSET([2]Listas!$B$2,1,0,COUNTA([2]Listas!$B:$B)-1)</definedName>
    <definedName name="LForçamento">OFFSET([3]PLE!#REF!,-1,0)</definedName>
    <definedName name="LIorçamento">OFFSET([3]PLE!$16:$16,1,0)</definedName>
    <definedName name="mediçao">[1]PLE!$AX$28</definedName>
    <definedName name="numFrentes">COUNTIF([1]Eventograma_e_Quantitativos!$N$15:$BK$15,"&lt;&gt;"&amp;"")</definedName>
    <definedName name="ORÇAMENTO.BancoRef" hidden="1">#REF!</definedName>
    <definedName name="PreçoServiçoPorFrente">OFFSET([3]PLE!$BM$16,1,0):OFFSET([3]PLE!#REF!,-1,0)</definedName>
    <definedName name="REFERENCIA.Descricao" hidden="1">IF(ISNUMBER(#REF!),OFFSET(INDIRECT(ORÇAMENTO.BancoRef),#REF!-1,3,1),#REF!)</definedName>
    <definedName name="REFERENCIA.Unidade" hidden="1">IF(ISNUMBER(#REF!),OFFSET(INDIRECT([0]!ORÇAMENTO.BancoRef),#REF!-1,4,1),"-")</definedName>
    <definedName name="respPLE">[1]DADOS!$A$20</definedName>
    <definedName name="SHARED_FORMULA_0_19_0_19_0" localSheetId="2">#REF!+1</definedName>
    <definedName name="SHARED_FORMULA_0_19_0_19_0">#REF!</definedName>
    <definedName name="SHARED_FORMULA_6_101_6_101_4" localSheetId="2">ROUND(#REF!*#REF!,2)</definedName>
    <definedName name="SHARED_FORMULA_6_101_6_101_4">#REF!</definedName>
    <definedName name="SHARED_FORMULA_6_123_6_123_4" localSheetId="2">ROUND(#REF!*#REF!,2)</definedName>
    <definedName name="SHARED_FORMULA_6_123_6_123_4">#REF!</definedName>
    <definedName name="SHARED_FORMULA_6_131_6_131_3" localSheetId="2">#REF!*#REF!</definedName>
    <definedName name="SHARED_FORMULA_6_131_6_131_3">#REF!</definedName>
    <definedName name="SHARED_FORMULA_6_15_6_15_4" localSheetId="2">ROUND(#REF!*#REF!,2)</definedName>
    <definedName name="SHARED_FORMULA_6_15_6_15_4">#REF!</definedName>
    <definedName name="SHARED_FORMULA_6_155_6_155_3" localSheetId="2">#REF!*#REF!</definedName>
    <definedName name="SHARED_FORMULA_6_155_6_155_3">#REF!</definedName>
    <definedName name="SHARED_FORMULA_6_192_6_192_3" localSheetId="2">#REF!*#REF!</definedName>
    <definedName name="SHARED_FORMULA_6_192_6_192_3">#REF!</definedName>
    <definedName name="SHARED_FORMULA_6_212_6_212_3" localSheetId="2">#REF!*#REF!</definedName>
    <definedName name="SHARED_FORMULA_6_212_6_212_3">#REF!</definedName>
    <definedName name="SHARED_FORMULA_6_221_6_221_3" localSheetId="2">#REF!*#REF!</definedName>
    <definedName name="SHARED_FORMULA_6_221_6_221_3">#REF!</definedName>
    <definedName name="SHARED_FORMULA_6_238_6_238_3" localSheetId="2">#REF!*#REF!</definedName>
    <definedName name="SHARED_FORMULA_6_238_6_238_3">#REF!</definedName>
    <definedName name="SHARED_FORMULA_6_247_6_247_3" localSheetId="2">#REF!*#REF!</definedName>
    <definedName name="SHARED_FORMULA_6_247_6_247_3">#REF!</definedName>
    <definedName name="SHARED_FORMULA_6_292_6_292_3" localSheetId="2">#REF!*#REF!</definedName>
    <definedName name="SHARED_FORMULA_6_292_6_292_3">#REF!</definedName>
    <definedName name="SHARED_FORMULA_6_311_6_311_3" localSheetId="2">#REF!*#REF!</definedName>
    <definedName name="SHARED_FORMULA_6_311_6_311_3">#REF!</definedName>
    <definedName name="SHARED_FORMULA_6_324_6_324_3" localSheetId="2">#REF!*#REF!</definedName>
    <definedName name="SHARED_FORMULA_6_324_6_324_3">#REF!</definedName>
    <definedName name="SHARED_FORMULA_6_334_6_334_3" localSheetId="2">#REF!*#REF!</definedName>
    <definedName name="SHARED_FORMULA_6_334_6_334_3">#REF!</definedName>
    <definedName name="SHARED_FORMULA_6_354_6_354_3" localSheetId="2">#REF!*#REF!</definedName>
    <definedName name="SHARED_FORMULA_6_354_6_354_3">#REF!</definedName>
    <definedName name="SHARED_FORMULA_6_369_6_369_3" localSheetId="2">#REF!*#REF!</definedName>
    <definedName name="SHARED_FORMULA_6_369_6_369_3">#REF!</definedName>
    <definedName name="SHARED_FORMULA_6_43_6_43_3" localSheetId="2">#REF!*#REF!</definedName>
    <definedName name="SHARED_FORMULA_6_43_6_43_3">#REF!</definedName>
    <definedName name="SHARED_FORMULA_6_473_6_473_3" localSheetId="2">#REF!*#REF!</definedName>
    <definedName name="SHARED_FORMULA_6_473_6_473_3">#REF!</definedName>
    <definedName name="SHARED_FORMULA_6_481_6_481_3" localSheetId="2">#REF!*#REF!</definedName>
    <definedName name="SHARED_FORMULA_6_481_6_481_3">#REF!</definedName>
    <definedName name="SHARED_FORMULA_6_496_6_496_3" localSheetId="2">#REF!*#REF!</definedName>
    <definedName name="SHARED_FORMULA_6_496_6_496_3">#REF!</definedName>
    <definedName name="SHARED_FORMULA_6_543_6_543_3" localSheetId="2">#REF!*#REF!</definedName>
    <definedName name="SHARED_FORMULA_6_543_6_543_3">#REF!</definedName>
    <definedName name="SHARED_FORMULA_6_600_6_600_3" localSheetId="2">#REF!*#REF!</definedName>
    <definedName name="SHARED_FORMULA_6_600_6_600_3">#REF!</definedName>
    <definedName name="SHARED_FORMULA_6_67_6_67_3" localSheetId="2">#REF!*#REF!</definedName>
    <definedName name="SHARED_FORMULA_6_67_6_67_3">#REF!</definedName>
    <definedName name="SHARED_FORMULA_6_77_6_77_3" localSheetId="2">#REF!*#REF!</definedName>
    <definedName name="SHARED_FORMULA_6_77_6_77_3">#REF!</definedName>
    <definedName name="SHARED_FORMULA_6_93_6_93_4" localSheetId="2">ROUND(#REF!*#REF!,2)</definedName>
    <definedName name="SHARED_FORMULA_6_93_6_93_4">#REF!</definedName>
    <definedName name="SHARED_FORMULA_7_130_7_130_3" localSheetId="2">#REF!/#REF!*100</definedName>
    <definedName name="SHARED_FORMULA_7_130_7_130_3">#REF!</definedName>
    <definedName name="SHARED_FORMULA_7_154_7_154_3" localSheetId="2">#REF!/#REF!*100</definedName>
    <definedName name="SHARED_FORMULA_7_154_7_154_3">#REF!</definedName>
    <definedName name="SHARED_FORMULA_7_192_7_192_3" localSheetId="2">#REF!/#REF!*100</definedName>
    <definedName name="SHARED_FORMULA_7_192_7_192_3">#REF!</definedName>
    <definedName name="SHARED_FORMULA_7_212_7_212_3" localSheetId="2">#REF!/#REF!*100</definedName>
    <definedName name="SHARED_FORMULA_7_212_7_212_3">#REF!</definedName>
    <definedName name="SHARED_FORMULA_7_238_7_238_3" localSheetId="2">#REF!/#REF!*100</definedName>
    <definedName name="SHARED_FORMULA_7_238_7_238_3">#REF!</definedName>
    <definedName name="SHARED_FORMULA_7_247_7_247_3" localSheetId="2">#REF!/#REF!*100</definedName>
    <definedName name="SHARED_FORMULA_7_247_7_247_3">#REF!</definedName>
    <definedName name="SHARED_FORMULA_7_292_7_292_3" localSheetId="2">#REF!/#REF!*100</definedName>
    <definedName name="SHARED_FORMULA_7_292_7_292_3">#REF!</definedName>
    <definedName name="SHARED_FORMULA_7_311_7_311_3" localSheetId="2">#REF!/#REF!*100</definedName>
    <definedName name="SHARED_FORMULA_7_311_7_311_3">#REF!</definedName>
    <definedName name="SHARED_FORMULA_7_324_7_324_3" localSheetId="2">#REF!/#REF!*100</definedName>
    <definedName name="SHARED_FORMULA_7_324_7_324_3">#REF!</definedName>
    <definedName name="SHARED_FORMULA_7_334_7_334_3" localSheetId="2">#REF!/#REF!*100</definedName>
    <definedName name="SHARED_FORMULA_7_334_7_334_3">#REF!</definedName>
    <definedName name="SHARED_FORMULA_7_354_7_354_3" localSheetId="2">#REF!/#REF!*100</definedName>
    <definedName name="SHARED_FORMULA_7_354_7_354_3">#REF!</definedName>
    <definedName name="SHARED_FORMULA_7_369_7_369_3" localSheetId="2">#REF!/#REF!*100</definedName>
    <definedName name="SHARED_FORMULA_7_369_7_369_3">#REF!</definedName>
    <definedName name="SHARED_FORMULA_7_401_7_401_3" localSheetId="2">#REF!/#REF!*100</definedName>
    <definedName name="SHARED_FORMULA_7_401_7_401_3">#REF!</definedName>
    <definedName name="SHARED_FORMULA_7_43_7_43_3" localSheetId="2">#REF!/#REF!*100</definedName>
    <definedName name="SHARED_FORMULA_7_43_7_43_3">#REF!</definedName>
    <definedName name="SHARED_FORMULA_7_433_7_433_3" localSheetId="2">#REF!/#REF!*100</definedName>
    <definedName name="SHARED_FORMULA_7_433_7_433_3">#REF!</definedName>
    <definedName name="SHARED_FORMULA_7_465_7_465_3" localSheetId="2">#REF!/#REF!*100</definedName>
    <definedName name="SHARED_FORMULA_7_465_7_465_3">#REF!</definedName>
    <definedName name="SHARED_FORMULA_7_473_7_473_3" localSheetId="2">#REF!/#REF!*100</definedName>
    <definedName name="SHARED_FORMULA_7_473_7_473_3">#REF!</definedName>
    <definedName name="SHARED_FORMULA_7_496_7_496_3" localSheetId="2">#REF!/#REF!*100</definedName>
    <definedName name="SHARED_FORMULA_7_496_7_496_3">#REF!</definedName>
    <definedName name="SHARED_FORMULA_7_539_7_539_3" localSheetId="2">#REF!/#REF!*100</definedName>
    <definedName name="SHARED_FORMULA_7_539_7_539_3">#REF!</definedName>
    <definedName name="SHARED_FORMULA_7_547_7_547_3" localSheetId="2">#REF!/#REF!*100</definedName>
    <definedName name="SHARED_FORMULA_7_547_7_547_3">#REF!</definedName>
    <definedName name="SHARED_FORMULA_7_601_7_601_3" localSheetId="2">#REF!/#REF!*100</definedName>
    <definedName name="SHARED_FORMULA_7_601_7_601_3">#REF!</definedName>
    <definedName name="SHARED_FORMULA_7_66_7_66_3" localSheetId="2">#REF!/#REF!*100</definedName>
    <definedName name="SHARED_FORMULA_7_66_7_66_3">#REF!</definedName>
    <definedName name="SHARED_FORMULA_7_76_7_76_3" localSheetId="2">#REF!/#REF!*100</definedName>
    <definedName name="SHARED_FORMULA_7_76_7_76_3">#REF!</definedName>
    <definedName name="SHARED_FORMULA_8_19_8_19_0" localSheetId="2">#REF!*#REF!</definedName>
    <definedName name="SHARED_FORMULA_8_19_8_19_0">#REF!</definedName>
    <definedName name="SubItemInvestimento">OFFSET([2]Listas!$A$2,1,MATCH([2]QCI!$E1,[2]Listas!$2:$2,0)-1,INDEX([2]Listas!$2:$2,MATCH([2]QCI!$E1,[2]Listas!$2:$2,0)+1))</definedName>
    <definedName name="TIPOORCAMENTO" hidden="1">#N/A</definedName>
    <definedName name="TipoOrçamento">"BASE"</definedName>
    <definedName name="TituloEventos">OFFSET([1]DADOS!$J$33,1,0):OFFSET([1]DADOS!$J$39,-1,0)</definedName>
    <definedName name="_xlnm.Print_Titles" localSheetId="1">'Cronograma Mensal'!$A:$D</definedName>
    <definedName name="_xlnm.Print_Titles" localSheetId="0">Orçamento!$14:$14</definedName>
    <definedName name="Z_29968698_A86A_456F_9240_BB3FE00129DB__wvu_FilterData" localSheetId="0">Orçamento!$A$14:$J$579</definedName>
    <definedName name="Z_30999B9E_2E65_4663_976F_9A54CE05102E__wvu_FilterData" localSheetId="0">Orçamento!$A$14:$J$579</definedName>
    <definedName name="Z_30999B9E_2E65_4663_976F_9A54CE05102E__wvu_PrintArea" localSheetId="1">'Cronograma Mensal'!$A$12:$L$79</definedName>
    <definedName name="Z_30999B9E_2E65_4663_976F_9A54CE05102E__wvu_PrintArea" localSheetId="0">Orçamento!$A$2:$J$585</definedName>
    <definedName name="Z_30999B9E_2E65_4663_976F_9A54CE05102E__wvu_PrintArea" localSheetId="3">'Resumo '!$A$1:$D$52</definedName>
    <definedName name="Z_30999B9E_2E65_4663_976F_9A54CE05102E__wvu_PrintTitles" localSheetId="0">Orçamento!$2:$14</definedName>
    <definedName name="Z_30999B9E_2E65_4663_976F_9A54CE05102E__wvu_PrintTitles" localSheetId="3">'Resumo '!$1:$14</definedName>
    <definedName name="Z_309DFEE5_7E3D_4535_B22E_0FCC4686606D_.wvu.FilterData" localSheetId="0" hidden="1">Orçamento!$A$2:$I$2</definedName>
    <definedName name="Z_37FA8F07_9D7A_418D_BC30_0AE0C3739A19__wvu_FilterData" localSheetId="0">Orçamento!$A$14:$J$577</definedName>
    <definedName name="Z_37FA8F07_9D7A_418D_BC30_0AE0C3739A19__wvu_PrintArea" localSheetId="1">'Cronograma Mensal'!$A$12:$L$79</definedName>
    <definedName name="Z_37FA8F07_9D7A_418D_BC30_0AE0C3739A19__wvu_PrintArea" localSheetId="3">'Resumo '!$A$1:$D$52</definedName>
    <definedName name="Z_37FA8F07_9D7A_418D_BC30_0AE0C3739A19__wvu_PrintTitles" localSheetId="3">'Resumo '!$1:$14</definedName>
    <definedName name="Z_3B8348FD_7A00_44FD_ACF5_E6A19592872E_.wvu.Cols" localSheetId="1">'Cronograma Mensal'!$E:$H</definedName>
    <definedName name="Z_3B8348FD_7A00_44FD_ACF5_E6A19592872E_.wvu.Cols" localSheetId="0">Orçamento!$C:$C</definedName>
    <definedName name="Z_3B8348FD_7A00_44FD_ACF5_E6A19592872E_.wvu.PrintArea" localSheetId="1">'Cronograma Mensal'!$A$12:$L$80</definedName>
    <definedName name="Z_3B8348FD_7A00_44FD_ACF5_E6A19592872E_.wvu.PrintArea" localSheetId="0">Orçamento!$A$2:$J$585</definedName>
    <definedName name="Z_3B8348FD_7A00_44FD_ACF5_E6A19592872E_.wvu.PrintArea" localSheetId="3">'Resumo '!$A$1:$D$52</definedName>
    <definedName name="Z_3B8348FD_7A00_44FD_ACF5_E6A19592872E_.wvu.PrintTitles" localSheetId="1">'Cronograma Mensal'!$A:$D</definedName>
    <definedName name="Z_3B8348FD_7A00_44FD_ACF5_E6A19592872E_.wvu.PrintTitles" localSheetId="0">Orçamento!$14:$14</definedName>
    <definedName name="Z_3B8348FD_7A00_44FD_ACF5_E6A19592872E_.wvu.PrintTitles" localSheetId="3">'Resumo '!$1:$14</definedName>
    <definedName name="Z_50160325_FDD6_4995_897D_2F4F0C6430EC__wvu_FilterData" localSheetId="0">Orçamento!$A$14:$J$577</definedName>
    <definedName name="Z_50160325_FDD6_4995_897D_2F4F0C6430EC__wvu_PrintArea" localSheetId="1">'Cronograma Mensal'!$A$12:$L$79</definedName>
    <definedName name="Z_50160325_FDD6_4995_897D_2F4F0C6430EC__wvu_PrintArea" localSheetId="0">Orçamento!$A$2:$J$585</definedName>
    <definedName name="Z_50160325_FDD6_4995_897D_2F4F0C6430EC__wvu_PrintArea" localSheetId="3">'Resumo '!$A$1:$D$52</definedName>
    <definedName name="Z_50160325_FDD6_4995_897D_2F4F0C6430EC__wvu_PrintTitles" localSheetId="0">Orçamento!$2:$14</definedName>
    <definedName name="Z_50160325_FDD6_4995_897D_2F4F0C6430EC__wvu_PrintTitles" localSheetId="3">'Resumo '!$1:$14</definedName>
    <definedName name="Z_51679F6D_52C9_495E_8CE0_A4AA589D4632__wvu_FilterData" localSheetId="0">Orçamento!$A$14:$J$577</definedName>
    <definedName name="Z_51ADFC03_1D53_4AE2_909B_7D93A8DC249A_.wvu.FilterData" localSheetId="0" hidden="1">Orçamento!$A$2:$J$2</definedName>
    <definedName name="Z_65A89EDC_E2EF_4E49_9370_82AFDB881213__wvu_FilterData" localSheetId="0">Orçamento!$A$14:$J$577</definedName>
    <definedName name="Z_8EC65F00_94CE_4AAC_901F_0F1A78C19FA2__wvu_FilterData" localSheetId="0">Orçamento!$A$14:$J$577</definedName>
    <definedName name="Z_B535EED3_096A_4559_AE37_6359A35C71B4_.wvu.Cols" localSheetId="1">'Cronograma Mensal'!$E:$H</definedName>
    <definedName name="Z_B535EED3_096A_4559_AE37_6359A35C71B4_.wvu.Cols" localSheetId="0">#REF!</definedName>
    <definedName name="Z_B535EED3_096A_4559_AE37_6359A35C71B4_.wvu.PrintArea" localSheetId="1">'Cronograma Mensal'!$A$12:$L$80</definedName>
    <definedName name="Z_B535EED3_096A_4559_AE37_6359A35C71B4_.wvu.PrintArea" localSheetId="0">Orçamento!$A$2:$J$585</definedName>
    <definedName name="Z_B535EED3_096A_4559_AE37_6359A35C71B4_.wvu.PrintArea" localSheetId="3">'Resumo '!$A$1:$D$52</definedName>
    <definedName name="Z_B535EED3_096A_4559_AE37_6359A35C71B4_.wvu.PrintTitles" localSheetId="1">'Cronograma Mensal'!$A:$D</definedName>
    <definedName name="Z_B535EED3_096A_4559_AE37_6359A35C71B4_.wvu.PrintTitles" localSheetId="0">Orçamento!$14:$14</definedName>
    <definedName name="Z_B535EED3_096A_4559_AE37_6359A35C71B4_.wvu.PrintTitles" localSheetId="3">'Resumo '!$1:$14</definedName>
    <definedName name="Z_CC09A366_C6A3_4857_97A0_64EABF22978D__wvu_FilterData" localSheetId="0">Orçamento!$A$14:$J$579</definedName>
    <definedName name="Z_CE6D2F78_279A_48FF_B90B_4CA40BF0D3DA__wvu_FilterData" localSheetId="0">Orçamento!$A$14:$J$579</definedName>
    <definedName name="Z_CE6D2F78_279A_48FF_B90B_4CA40BF0D3DA__wvu_PrintArea" localSheetId="1">'Cronograma Mensal'!$A$12:$L$79</definedName>
    <definedName name="Z_CE6D2F78_279A_48FF_B90B_4CA40BF0D3DA__wvu_PrintArea" localSheetId="0">Orçamento!$A$2:$J$585</definedName>
    <definedName name="Z_CE6D2F78_279A_48FF_B90B_4CA40BF0D3DA__wvu_PrintArea" localSheetId="3">'Resumo '!$A$1:$D$52</definedName>
    <definedName name="Z_CE6D2F78_279A_48FF_B90B_4CA40BF0D3DA__wvu_PrintTitles" localSheetId="0">Orçamento!$2:$14</definedName>
    <definedName name="Z_CE6D2F78_279A_48FF_B90B_4CA40BF0D3DA__wvu_PrintTitles" localSheetId="3">'Resumo '!$1:$14</definedName>
  </definedNames>
  <calcPr calcId="191029"/>
  <customWorkbookViews>
    <customWorkbookView name="User - Modo de exibição pessoal" guid="{51ADFC03-1D53-4AE2-909B-7D93A8DC249A}" maximized="1" windowWidth="0" windowHeight="0" activeSheetId="0"/>
    <customWorkbookView name="Erica Sotto - Modo de exibição pessoal" guid="{309DFEE5-7E3D-4535-B22E-0FCC4686606D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6" l="1"/>
  <c r="G40" i="6"/>
  <c r="G46" i="6"/>
  <c r="G52" i="6"/>
  <c r="G53" i="6"/>
  <c r="G54" i="6"/>
  <c r="G55" i="6"/>
  <c r="G56" i="6"/>
  <c r="H28" i="1" l="1"/>
  <c r="H27" i="1"/>
  <c r="I27" i="1" l="1"/>
  <c r="I28" i="1"/>
  <c r="E26" i="1" l="1"/>
  <c r="H570" i="1" l="1"/>
  <c r="I570" i="1" l="1"/>
  <c r="H576" i="1"/>
  <c r="H575" i="1"/>
  <c r="H574" i="1"/>
  <c r="H573" i="1"/>
  <c r="H572" i="1"/>
  <c r="H571" i="1"/>
  <c r="I574" i="1" l="1"/>
  <c r="I576" i="1"/>
  <c r="I575" i="1"/>
  <c r="I573" i="1"/>
  <c r="I572" i="1"/>
  <c r="I571" i="1"/>
  <c r="E569" i="1" l="1"/>
  <c r="H568" i="1"/>
  <c r="H567" i="1"/>
  <c r="H566" i="1"/>
  <c r="H564" i="1"/>
  <c r="H562" i="1"/>
  <c r="I566" i="1" l="1"/>
  <c r="I568" i="1"/>
  <c r="I567" i="1"/>
  <c r="I564" i="1"/>
  <c r="I562" i="1"/>
  <c r="B62" i="4"/>
  <c r="B38" i="5"/>
  <c r="E561" i="1" l="1"/>
  <c r="E563" i="1"/>
  <c r="E565" i="1"/>
  <c r="E560" i="1" l="1"/>
  <c r="G1318" i="6"/>
  <c r="G1319" i="6"/>
  <c r="G1320" i="6"/>
  <c r="G1321" i="6"/>
  <c r="G1322" i="6"/>
  <c r="G1323" i="6"/>
  <c r="G1324" i="6"/>
  <c r="G1325" i="6"/>
  <c r="G1326" i="6"/>
  <c r="G1327" i="6"/>
  <c r="G1317" i="6"/>
  <c r="G1328" i="6" l="1"/>
  <c r="G1314" i="6" s="1"/>
  <c r="G112" i="1" l="1"/>
  <c r="G1044" i="6" l="1"/>
  <c r="G1052" i="6"/>
  <c r="C38" i="5" l="1"/>
  <c r="D62" i="4" s="1"/>
  <c r="G1309" i="6"/>
  <c r="G1310" i="6"/>
  <c r="G1311" i="6"/>
  <c r="G1308" i="6"/>
  <c r="G1307" i="6"/>
  <c r="B60" i="4"/>
  <c r="B58" i="4"/>
  <c r="B56" i="4"/>
  <c r="B54" i="4"/>
  <c r="B52" i="4"/>
  <c r="B50" i="4"/>
  <c r="B48" i="4"/>
  <c r="B46" i="4"/>
  <c r="B44" i="4"/>
  <c r="L63" i="4" l="1"/>
  <c r="K63" i="4"/>
  <c r="F63" i="4"/>
  <c r="E63" i="4"/>
  <c r="G63" i="4"/>
  <c r="J63" i="4"/>
  <c r="H63" i="4"/>
  <c r="I63" i="4"/>
  <c r="G1312" i="6"/>
  <c r="G1304" i="6" s="1"/>
  <c r="G1158" i="6"/>
  <c r="G1159" i="6"/>
  <c r="G1160" i="6"/>
  <c r="G1161" i="6"/>
  <c r="G1162" i="6"/>
  <c r="G1163" i="6"/>
  <c r="G1164" i="6"/>
  <c r="G1165" i="6"/>
  <c r="G1166" i="6"/>
  <c r="G1167" i="6"/>
  <c r="G746" i="6"/>
  <c r="G747" i="6"/>
  <c r="G748" i="6"/>
  <c r="G749" i="6"/>
  <c r="G750" i="6"/>
  <c r="G1299" i="6"/>
  <c r="G1300" i="6"/>
  <c r="G1301" i="6"/>
  <c r="G1298" i="6"/>
  <c r="G1289" i="6"/>
  <c r="G1290" i="6"/>
  <c r="G1291" i="6"/>
  <c r="G1288" i="6"/>
  <c r="G1281" i="6"/>
  <c r="G1282" i="6"/>
  <c r="G1280" i="6"/>
  <c r="G1274" i="6"/>
  <c r="G1273" i="6"/>
  <c r="G1261" i="6"/>
  <c r="G1262" i="6"/>
  <c r="G1263" i="6"/>
  <c r="G1264" i="6"/>
  <c r="G1265" i="6"/>
  <c r="G1266" i="6"/>
  <c r="G1267" i="6"/>
  <c r="G1260" i="6"/>
  <c r="G1250" i="6"/>
  <c r="G1251" i="6"/>
  <c r="G1252" i="6"/>
  <c r="G1253" i="6"/>
  <c r="G1254" i="6"/>
  <c r="G1249" i="6"/>
  <c r="G1241" i="6"/>
  <c r="G1242" i="6"/>
  <c r="G1243" i="6"/>
  <c r="G1240" i="6"/>
  <c r="G1232" i="6"/>
  <c r="G1233" i="6"/>
  <c r="G1234" i="6"/>
  <c r="G1231" i="6"/>
  <c r="G1222" i="6"/>
  <c r="G1223" i="6"/>
  <c r="G1224" i="6"/>
  <c r="G1225" i="6"/>
  <c r="G1221" i="6"/>
  <c r="G1190" i="6"/>
  <c r="G1191" i="6"/>
  <c r="G1192" i="6"/>
  <c r="G1193" i="6"/>
  <c r="G1194" i="6"/>
  <c r="G1195" i="6"/>
  <c r="G1196" i="6"/>
  <c r="G1197" i="6"/>
  <c r="G1198" i="6"/>
  <c r="G1199" i="6"/>
  <c r="G1200" i="6"/>
  <c r="G1201" i="6"/>
  <c r="G1202" i="6"/>
  <c r="G1203" i="6"/>
  <c r="G1204" i="6"/>
  <c r="G1205" i="6"/>
  <c r="G1206" i="6"/>
  <c r="G1207" i="6"/>
  <c r="G1208" i="6"/>
  <c r="G1209" i="6"/>
  <c r="G1210" i="6"/>
  <c r="G1211" i="6"/>
  <c r="G1212" i="6"/>
  <c r="G1213" i="6"/>
  <c r="G1214" i="6"/>
  <c r="G1215" i="6"/>
  <c r="G1189" i="6"/>
  <c r="G1182" i="6"/>
  <c r="G1183" i="6"/>
  <c r="G1181" i="6"/>
  <c r="G1174" i="6"/>
  <c r="G1175" i="6"/>
  <c r="G1173" i="6"/>
  <c r="G1151" i="6"/>
  <c r="G1152" i="6"/>
  <c r="G1150" i="6"/>
  <c r="G1143" i="6"/>
  <c r="G1144" i="6"/>
  <c r="G1142" i="6"/>
  <c r="G1134" i="6"/>
  <c r="G1135" i="6"/>
  <c r="G1136" i="6"/>
  <c r="G1133" i="6"/>
  <c r="G1126" i="6"/>
  <c r="G1127" i="6"/>
  <c r="G1125" i="6"/>
  <c r="G1116" i="6"/>
  <c r="G1117" i="6"/>
  <c r="G1118" i="6"/>
  <c r="G1119" i="6"/>
  <c r="G1115" i="6"/>
  <c r="G1108" i="6"/>
  <c r="G1109" i="6"/>
  <c r="G1107" i="6"/>
  <c r="G1100" i="6"/>
  <c r="G1101" i="6"/>
  <c r="G1099" i="6"/>
  <c r="G1091" i="6"/>
  <c r="G1092" i="6"/>
  <c r="G1093" i="6"/>
  <c r="G1090" i="6"/>
  <c r="G1083" i="6"/>
  <c r="G1084" i="6"/>
  <c r="G1082" i="6"/>
  <c r="G1076" i="6"/>
  <c r="G1075" i="6"/>
  <c r="G1068" i="6"/>
  <c r="G1069" i="6"/>
  <c r="G1067" i="6"/>
  <c r="G1059" i="6"/>
  <c r="G1060" i="6"/>
  <c r="G1061" i="6"/>
  <c r="G1058" i="6"/>
  <c r="G1051" i="6"/>
  <c r="G1050" i="6"/>
  <c r="G1043" i="6"/>
  <c r="G1042" i="6"/>
  <c r="G1036" i="6"/>
  <c r="G1035" i="6"/>
  <c r="G1026" i="6"/>
  <c r="G1027" i="6"/>
  <c r="G1028" i="6"/>
  <c r="G1029" i="6"/>
  <c r="G1025" i="6"/>
  <c r="G1017" i="6"/>
  <c r="G1018" i="6"/>
  <c r="G1019" i="6"/>
  <c r="G1016" i="6"/>
  <c r="G1009" i="6"/>
  <c r="G1010" i="6"/>
  <c r="G1001" i="6"/>
  <c r="G1002" i="6"/>
  <c r="G1008" i="6"/>
  <c r="G1000" i="6"/>
  <c r="G992" i="6"/>
  <c r="G993" i="6"/>
  <c r="G994" i="6"/>
  <c r="G983" i="6"/>
  <c r="G984" i="6"/>
  <c r="G985" i="6"/>
  <c r="G991" i="6"/>
  <c r="G982" i="6"/>
  <c r="G975" i="6"/>
  <c r="G976" i="6"/>
  <c r="G974" i="6"/>
  <c r="G965" i="6"/>
  <c r="G966" i="6"/>
  <c r="G967" i="6"/>
  <c r="G968" i="6"/>
  <c r="G964" i="6"/>
  <c r="G955" i="6"/>
  <c r="G956" i="6"/>
  <c r="G957" i="6"/>
  <c r="G958" i="6"/>
  <c r="G954" i="6"/>
  <c r="G946" i="6"/>
  <c r="G947" i="6"/>
  <c r="G948" i="6"/>
  <c r="G945" i="6"/>
  <c r="G939" i="6"/>
  <c r="G938" i="6"/>
  <c r="G926" i="6"/>
  <c r="G927" i="6"/>
  <c r="G928" i="6"/>
  <c r="G929" i="6"/>
  <c r="G930" i="6"/>
  <c r="G931" i="6"/>
  <c r="G932" i="6"/>
  <c r="G925" i="6"/>
  <c r="G916" i="6"/>
  <c r="G917" i="6"/>
  <c r="G918" i="6"/>
  <c r="G919" i="6"/>
  <c r="G915" i="6"/>
  <c r="G907" i="6"/>
  <c r="G908" i="6"/>
  <c r="G909" i="6"/>
  <c r="G906" i="6"/>
  <c r="G898" i="6"/>
  <c r="G899" i="6"/>
  <c r="G900" i="6"/>
  <c r="G897" i="6"/>
  <c r="G890" i="6"/>
  <c r="G891" i="6"/>
  <c r="G889" i="6"/>
  <c r="G878" i="6"/>
  <c r="G879" i="6"/>
  <c r="G880" i="6"/>
  <c r="G881" i="6"/>
  <c r="G882" i="6"/>
  <c r="G883" i="6"/>
  <c r="G877" i="6"/>
  <c r="G870" i="6"/>
  <c r="G871" i="6"/>
  <c r="G869" i="6"/>
  <c r="G862" i="6"/>
  <c r="G863" i="6"/>
  <c r="G861" i="6"/>
  <c r="G853" i="6"/>
  <c r="G854" i="6"/>
  <c r="G855" i="6"/>
  <c r="G852" i="6"/>
  <c r="G846" i="6"/>
  <c r="G839" i="6"/>
  <c r="G840" i="6"/>
  <c r="G838" i="6"/>
  <c r="G830" i="6"/>
  <c r="G831" i="6"/>
  <c r="G832" i="6"/>
  <c r="G829" i="6"/>
  <c r="G821" i="6"/>
  <c r="G822" i="6"/>
  <c r="G823" i="6"/>
  <c r="G820" i="6"/>
  <c r="G813" i="6"/>
  <c r="G814" i="6"/>
  <c r="G812" i="6"/>
  <c r="G804" i="6"/>
  <c r="G805" i="6"/>
  <c r="G806" i="6"/>
  <c r="G803" i="6"/>
  <c r="G796" i="6"/>
  <c r="G797" i="6"/>
  <c r="G795" i="6"/>
  <c r="G787" i="6"/>
  <c r="G788" i="6"/>
  <c r="G789" i="6"/>
  <c r="G786" i="6"/>
  <c r="G778" i="6"/>
  <c r="G779" i="6"/>
  <c r="G780" i="6"/>
  <c r="G777" i="6"/>
  <c r="G768" i="6"/>
  <c r="G769" i="6"/>
  <c r="G770" i="6"/>
  <c r="G771" i="6"/>
  <c r="G767" i="6"/>
  <c r="G758" i="6"/>
  <c r="G759" i="6"/>
  <c r="G760" i="6"/>
  <c r="G761" i="6"/>
  <c r="G757" i="6"/>
  <c r="G745" i="6"/>
  <c r="G735" i="6"/>
  <c r="G736" i="6"/>
  <c r="G737" i="6"/>
  <c r="G738" i="6"/>
  <c r="G739" i="6"/>
  <c r="G734" i="6"/>
  <c r="G725" i="6"/>
  <c r="G726" i="6"/>
  <c r="G727" i="6"/>
  <c r="G728" i="6"/>
  <c r="G724" i="6"/>
  <c r="G715" i="6"/>
  <c r="G716" i="6"/>
  <c r="G717" i="6"/>
  <c r="G718" i="6"/>
  <c r="G714" i="6"/>
  <c r="G692" i="6"/>
  <c r="G693" i="6"/>
  <c r="G694" i="6"/>
  <c r="G695" i="6"/>
  <c r="G696" i="6"/>
  <c r="G697" i="6"/>
  <c r="G698" i="6"/>
  <c r="G699" i="6"/>
  <c r="G700" i="6"/>
  <c r="G701" i="6"/>
  <c r="G702" i="6"/>
  <c r="G703" i="6"/>
  <c r="G704" i="6"/>
  <c r="G705" i="6"/>
  <c r="G706" i="6"/>
  <c r="G707" i="6"/>
  <c r="G708" i="6"/>
  <c r="G691" i="6"/>
  <c r="G681" i="6"/>
  <c r="G682" i="6"/>
  <c r="G683" i="6"/>
  <c r="G684" i="6"/>
  <c r="G685" i="6"/>
  <c r="G680" i="6"/>
  <c r="G670" i="6"/>
  <c r="G671" i="6"/>
  <c r="G672" i="6"/>
  <c r="G673" i="6"/>
  <c r="G674" i="6"/>
  <c r="G669" i="6"/>
  <c r="G659" i="6"/>
  <c r="G660" i="6"/>
  <c r="G661" i="6"/>
  <c r="G662" i="6"/>
  <c r="G663" i="6"/>
  <c r="G658" i="6"/>
  <c r="G648" i="6"/>
  <c r="G649" i="6"/>
  <c r="G650" i="6"/>
  <c r="G651" i="6"/>
  <c r="G652" i="6"/>
  <c r="G647" i="6"/>
  <c r="G640" i="6"/>
  <c r="G641" i="6"/>
  <c r="G639" i="6"/>
  <c r="G632" i="6"/>
  <c r="G633" i="6"/>
  <c r="G631" i="6"/>
  <c r="G624" i="6"/>
  <c r="G625" i="6"/>
  <c r="G623" i="6"/>
  <c r="G615" i="6"/>
  <c r="G616" i="6"/>
  <c r="G617" i="6"/>
  <c r="G614" i="6"/>
  <c r="G606" i="6"/>
  <c r="G607" i="6"/>
  <c r="G608" i="6"/>
  <c r="G605" i="6"/>
  <c r="G597" i="6"/>
  <c r="G598" i="6"/>
  <c r="G599" i="6"/>
  <c r="G596" i="6"/>
  <c r="G589" i="6"/>
  <c r="G590" i="6"/>
  <c r="G588" i="6"/>
  <c r="G580" i="6"/>
  <c r="G581" i="6"/>
  <c r="G582" i="6"/>
  <c r="G579" i="6"/>
  <c r="G570" i="6"/>
  <c r="G571" i="6"/>
  <c r="G572" i="6"/>
  <c r="G573" i="6"/>
  <c r="G569" i="6"/>
  <c r="G562" i="6"/>
  <c r="G563" i="6"/>
  <c r="G561" i="6"/>
  <c r="G553" i="6"/>
  <c r="G554" i="6"/>
  <c r="G555" i="6"/>
  <c r="G552" i="6"/>
  <c r="G543" i="6"/>
  <c r="G544" i="6"/>
  <c r="G545" i="6"/>
  <c r="G546" i="6"/>
  <c r="G542" i="6"/>
  <c r="G533" i="6"/>
  <c r="G534" i="6"/>
  <c r="G535" i="6"/>
  <c r="G536" i="6"/>
  <c r="G532" i="6"/>
  <c r="G523" i="6"/>
  <c r="G524" i="6"/>
  <c r="G525" i="6"/>
  <c r="G526" i="6"/>
  <c r="G516" i="6"/>
  <c r="G513" i="6"/>
  <c r="G514" i="6"/>
  <c r="G515" i="6"/>
  <c r="G522" i="6"/>
  <c r="G512" i="6"/>
  <c r="G505" i="6"/>
  <c r="G506" i="6"/>
  <c r="G504" i="6"/>
  <c r="G497" i="6"/>
  <c r="G498" i="6"/>
  <c r="G496" i="6"/>
  <c r="G483" i="6"/>
  <c r="G484" i="6"/>
  <c r="G485" i="6"/>
  <c r="G486" i="6"/>
  <c r="G487" i="6"/>
  <c r="G488" i="6"/>
  <c r="G489" i="6"/>
  <c r="G490" i="6"/>
  <c r="G482" i="6"/>
  <c r="G469" i="6"/>
  <c r="G470" i="6"/>
  <c r="G471" i="6"/>
  <c r="G472" i="6"/>
  <c r="G473" i="6"/>
  <c r="G474" i="6"/>
  <c r="G475" i="6"/>
  <c r="G476" i="6"/>
  <c r="G468" i="6"/>
  <c r="G455" i="6"/>
  <c r="G456" i="6"/>
  <c r="G457" i="6"/>
  <c r="G458" i="6"/>
  <c r="G459" i="6"/>
  <c r="G460" i="6"/>
  <c r="G461" i="6"/>
  <c r="G462" i="6"/>
  <c r="G454" i="6"/>
  <c r="G441" i="6"/>
  <c r="G442" i="6"/>
  <c r="G443" i="6"/>
  <c r="G444" i="6"/>
  <c r="G445" i="6"/>
  <c r="G446" i="6"/>
  <c r="G447" i="6"/>
  <c r="G448" i="6"/>
  <c r="G440" i="6"/>
  <c r="G432" i="6"/>
  <c r="G433" i="6"/>
  <c r="G434" i="6"/>
  <c r="G431" i="6"/>
  <c r="G424" i="6"/>
  <c r="G425" i="6"/>
  <c r="G423" i="6"/>
  <c r="G416" i="6"/>
  <c r="G417" i="6"/>
  <c r="G415" i="6"/>
  <c r="G408" i="6"/>
  <c r="G409" i="6"/>
  <c r="G407" i="6"/>
  <c r="G400" i="6"/>
  <c r="G401" i="6"/>
  <c r="G399" i="6"/>
  <c r="G386" i="6"/>
  <c r="G387" i="6"/>
  <c r="G388" i="6"/>
  <c r="G389" i="6"/>
  <c r="G390" i="6"/>
  <c r="G391" i="6"/>
  <c r="G392" i="6"/>
  <c r="G393" i="6"/>
  <c r="G385" i="6"/>
  <c r="G371" i="6"/>
  <c r="G372" i="6"/>
  <c r="G373" i="6"/>
  <c r="G374" i="6"/>
  <c r="G375" i="6"/>
  <c r="G376" i="6"/>
  <c r="G377" i="6"/>
  <c r="G378" i="6"/>
  <c r="G379" i="6"/>
  <c r="G370" i="6"/>
  <c r="G356" i="6"/>
  <c r="G357" i="6"/>
  <c r="G358" i="6"/>
  <c r="G359" i="6"/>
  <c r="G360" i="6"/>
  <c r="G361" i="6"/>
  <c r="G362" i="6"/>
  <c r="G363" i="6"/>
  <c r="G364" i="6"/>
  <c r="G355" i="6"/>
  <c r="G349" i="6"/>
  <c r="G341" i="6"/>
  <c r="G342" i="6"/>
  <c r="G343" i="6"/>
  <c r="G340" i="6"/>
  <c r="G331" i="6"/>
  <c r="G332" i="6"/>
  <c r="G333" i="6"/>
  <c r="G334" i="6"/>
  <c r="G330" i="6"/>
  <c r="G321" i="6"/>
  <c r="G322" i="6"/>
  <c r="G323" i="6"/>
  <c r="G324" i="6"/>
  <c r="G320" i="6"/>
  <c r="G311" i="6"/>
  <c r="G312" i="6"/>
  <c r="G313" i="6"/>
  <c r="G314" i="6"/>
  <c r="G310" i="6"/>
  <c r="G301" i="6"/>
  <c r="G302" i="6"/>
  <c r="G303" i="6"/>
  <c r="G304" i="6"/>
  <c r="G300" i="6"/>
  <c r="G291" i="6"/>
  <c r="G292" i="6"/>
  <c r="G293" i="6"/>
  <c r="G294" i="6"/>
  <c r="G290" i="6"/>
  <c r="G281" i="6"/>
  <c r="G282" i="6"/>
  <c r="G283" i="6"/>
  <c r="G284" i="6"/>
  <c r="G280" i="6"/>
  <c r="G271" i="6"/>
  <c r="G272" i="6"/>
  <c r="G273" i="6"/>
  <c r="G274" i="6"/>
  <c r="G270" i="6"/>
  <c r="G261" i="6"/>
  <c r="G262" i="6"/>
  <c r="G263" i="6"/>
  <c r="G264" i="6"/>
  <c r="G260" i="6"/>
  <c r="G251" i="6"/>
  <c r="G252" i="6"/>
  <c r="G253" i="6"/>
  <c r="G254" i="6"/>
  <c r="G250" i="6"/>
  <c r="G241" i="6"/>
  <c r="G242" i="6"/>
  <c r="G243" i="6"/>
  <c r="G244" i="6"/>
  <c r="G240" i="6"/>
  <c r="G231" i="6"/>
  <c r="G232" i="6"/>
  <c r="G233" i="6"/>
  <c r="G234" i="6"/>
  <c r="G230" i="6"/>
  <c r="G221" i="6"/>
  <c r="G222" i="6"/>
  <c r="G223" i="6"/>
  <c r="G224" i="6"/>
  <c r="G220" i="6"/>
  <c r="G211" i="6"/>
  <c r="G212" i="6"/>
  <c r="G213" i="6"/>
  <c r="G214" i="6"/>
  <c r="G210" i="6"/>
  <c r="G201" i="6"/>
  <c r="G202" i="6"/>
  <c r="G203" i="6"/>
  <c r="G204" i="6"/>
  <c r="G200" i="6"/>
  <c r="G190" i="6"/>
  <c r="G191" i="6"/>
  <c r="G192" i="6"/>
  <c r="G193" i="6"/>
  <c r="G194" i="6"/>
  <c r="G189" i="6"/>
  <c r="G179" i="6"/>
  <c r="G180" i="6"/>
  <c r="G181" i="6"/>
  <c r="G182" i="6"/>
  <c r="G183" i="6"/>
  <c r="G178" i="6"/>
  <c r="G168" i="6"/>
  <c r="G169" i="6"/>
  <c r="G170" i="6"/>
  <c r="G171" i="6"/>
  <c r="G172" i="6"/>
  <c r="G167" i="6"/>
  <c r="G157" i="6"/>
  <c r="G158" i="6"/>
  <c r="G159" i="6"/>
  <c r="G160" i="6"/>
  <c r="G161" i="6"/>
  <c r="G156" i="6"/>
  <c r="G147" i="6"/>
  <c r="G148" i="6"/>
  <c r="G149" i="6"/>
  <c r="G150" i="6"/>
  <c r="G146" i="6"/>
  <c r="G139" i="6"/>
  <c r="G140" i="6"/>
  <c r="G138" i="6"/>
  <c r="G129" i="6"/>
  <c r="G130" i="6"/>
  <c r="G131" i="6"/>
  <c r="G132" i="6"/>
  <c r="G128" i="6"/>
  <c r="G120" i="6"/>
  <c r="G121" i="6"/>
  <c r="G122" i="6"/>
  <c r="G119" i="6"/>
  <c r="G111" i="6"/>
  <c r="G112" i="6"/>
  <c r="G113" i="6"/>
  <c r="G110" i="6"/>
  <c r="G102" i="6"/>
  <c r="G103" i="6"/>
  <c r="G104" i="6"/>
  <c r="G101" i="6"/>
  <c r="G93" i="6"/>
  <c r="G94" i="6"/>
  <c r="G95" i="6"/>
  <c r="G92" i="6"/>
  <c r="G84" i="6"/>
  <c r="G85" i="6"/>
  <c r="G86" i="6"/>
  <c r="G83" i="6"/>
  <c r="G75" i="6"/>
  <c r="G76" i="6"/>
  <c r="G77" i="6"/>
  <c r="G74" i="6"/>
  <c r="G63" i="6"/>
  <c r="G64" i="6"/>
  <c r="G65" i="6"/>
  <c r="G66" i="6"/>
  <c r="G67" i="6"/>
  <c r="G68" i="6"/>
  <c r="G62" i="6"/>
  <c r="G19" i="6"/>
  <c r="G20" i="6"/>
  <c r="G21" i="6"/>
  <c r="G22" i="6"/>
  <c r="G23" i="6"/>
  <c r="G24" i="6"/>
  <c r="G25" i="6"/>
  <c r="G26" i="6"/>
  <c r="G27" i="6"/>
  <c r="G28" i="6"/>
  <c r="G29" i="6"/>
  <c r="G30" i="6"/>
  <c r="G18" i="6"/>
  <c r="G1283" i="6" l="1"/>
  <c r="G478" i="1"/>
  <c r="G1045" i="6"/>
  <c r="G1053" i="6"/>
  <c r="G1168" i="6"/>
  <c r="G751" i="6"/>
  <c r="H555" i="1"/>
  <c r="B30" i="5"/>
  <c r="B31" i="5"/>
  <c r="B32" i="5"/>
  <c r="B33" i="5"/>
  <c r="B34" i="5"/>
  <c r="B35" i="5"/>
  <c r="B36" i="5"/>
  <c r="B37" i="5"/>
  <c r="I555" i="1" l="1"/>
  <c r="E554" i="1" l="1"/>
  <c r="G133" i="6"/>
  <c r="G1292" i="6" l="1"/>
  <c r="G1285" i="6" s="1"/>
  <c r="G1277" i="6"/>
  <c r="G482" i="1" s="1"/>
  <c r="G1275" i="6"/>
  <c r="G1270" i="6" s="1"/>
  <c r="G553" i="1" s="1"/>
  <c r="G1244" i="6"/>
  <c r="G1237" i="6" s="1"/>
  <c r="G1268" i="6"/>
  <c r="G1257" i="6" s="1"/>
  <c r="G1255" i="6"/>
  <c r="G1246" i="6" s="1"/>
  <c r="G1235" i="6"/>
  <c r="G1228" i="6" s="1"/>
  <c r="G1226" i="6"/>
  <c r="G1218" i="6" s="1"/>
  <c r="G1184" i="6"/>
  <c r="G1178" i="6" s="1"/>
  <c r="G1216" i="6"/>
  <c r="G1186" i="6" s="1"/>
  <c r="G1302" i="6"/>
  <c r="G1295" i="6" s="1"/>
  <c r="G481" i="1" s="1"/>
  <c r="G257" i="1" l="1"/>
  <c r="G552" i="1"/>
  <c r="G551" i="1"/>
  <c r="G548" i="1"/>
  <c r="G547" i="1"/>
  <c r="G546" i="1"/>
  <c r="G545" i="1"/>
  <c r="G542" i="1"/>
  <c r="G847" i="6"/>
  <c r="G843" i="6" s="1"/>
  <c r="G756" i="6"/>
  <c r="G350" i="6"/>
  <c r="G346" i="6" s="1"/>
  <c r="G47" i="6"/>
  <c r="G43" i="6" s="1"/>
  <c r="G24" i="1" s="1"/>
  <c r="G377" i="1" l="1"/>
  <c r="G174" i="1"/>
  <c r="G1039" i="6"/>
  <c r="G479" i="1" s="1"/>
  <c r="G1176" i="6"/>
  <c r="G1170" i="6" s="1"/>
  <c r="G1085" i="6"/>
  <c r="G1079" i="6" s="1"/>
  <c r="G1155" i="6"/>
  <c r="G1153" i="6"/>
  <c r="G1147" i="6" s="1"/>
  <c r="G1145" i="6"/>
  <c r="G1139" i="6" s="1"/>
  <c r="G1120" i="6"/>
  <c r="G1112" i="6" s="1"/>
  <c r="G1128" i="6"/>
  <c r="G1122" i="6" s="1"/>
  <c r="G1110" i="6"/>
  <c r="G1104" i="6" s="1"/>
  <c r="G1070" i="6"/>
  <c r="G1064" i="6" s="1"/>
  <c r="G1137" i="6"/>
  <c r="G1130" i="6" s="1"/>
  <c r="G1077" i="6"/>
  <c r="G1072" i="6" s="1"/>
  <c r="G1094" i="6"/>
  <c r="G1087" i="6" s="1"/>
  <c r="G504" i="1" s="1"/>
  <c r="G1102" i="6"/>
  <c r="G1096" i="6" s="1"/>
  <c r="G1037" i="6"/>
  <c r="G1032" i="6" s="1"/>
  <c r="G477" i="1" s="1"/>
  <c r="G1047" i="6"/>
  <c r="G480" i="1" s="1"/>
  <c r="G1020" i="6"/>
  <c r="G1013" i="6" s="1"/>
  <c r="G995" i="6"/>
  <c r="G988" i="6" s="1"/>
  <c r="G1062" i="6"/>
  <c r="G1055" i="6" s="1"/>
  <c r="G1011" i="6"/>
  <c r="G1005" i="6" s="1"/>
  <c r="G1030" i="6"/>
  <c r="G1022" i="6" s="1"/>
  <c r="G1003" i="6"/>
  <c r="G997" i="6" s="1"/>
  <c r="G986" i="6"/>
  <c r="G979" i="6" s="1"/>
  <c r="G977" i="6"/>
  <c r="G971" i="6" s="1"/>
  <c r="G892" i="6"/>
  <c r="G886" i="6" s="1"/>
  <c r="G959" i="6"/>
  <c r="G951" i="6" s="1"/>
  <c r="G969" i="6"/>
  <c r="G961" i="6" s="1"/>
  <c r="G949" i="6"/>
  <c r="G942" i="6" s="1"/>
  <c r="G933" i="6"/>
  <c r="G922" i="6" s="1"/>
  <c r="G940" i="6"/>
  <c r="G935" i="6" s="1"/>
  <c r="G901" i="6"/>
  <c r="G894" i="6" s="1"/>
  <c r="G884" i="6"/>
  <c r="G874" i="6" s="1"/>
  <c r="G920" i="6"/>
  <c r="G912" i="6" s="1"/>
  <c r="G910" i="6"/>
  <c r="G903" i="6" s="1"/>
  <c r="G864" i="6"/>
  <c r="G858" i="6" s="1"/>
  <c r="G872" i="6"/>
  <c r="G866" i="6" s="1"/>
  <c r="G856" i="6"/>
  <c r="G849" i="6" s="1"/>
  <c r="G824" i="6"/>
  <c r="G817" i="6" s="1"/>
  <c r="G798" i="6"/>
  <c r="G792" i="6" s="1"/>
  <c r="G815" i="6"/>
  <c r="G809" i="6" s="1"/>
  <c r="G833" i="6"/>
  <c r="G826" i="6" s="1"/>
  <c r="G841" i="6"/>
  <c r="G835" i="6" s="1"/>
  <c r="G790" i="6"/>
  <c r="G783" i="6" s="1"/>
  <c r="G618" i="6"/>
  <c r="G611" i="6" s="1"/>
  <c r="G807" i="6"/>
  <c r="G800" i="6" s="1"/>
  <c r="G772" i="6"/>
  <c r="G764" i="6" s="1"/>
  <c r="G781" i="6"/>
  <c r="G774" i="6" s="1"/>
  <c r="G740" i="6"/>
  <c r="G731" i="6" s="1"/>
  <c r="G335" i="1" s="1"/>
  <c r="G729" i="6"/>
  <c r="G721" i="6" s="1"/>
  <c r="G329" i="1" s="1"/>
  <c r="G762" i="6"/>
  <c r="G753" i="6" s="1"/>
  <c r="G719" i="6"/>
  <c r="G711" i="6" s="1"/>
  <c r="G327" i="1" s="1"/>
  <c r="G742" i="6"/>
  <c r="G709" i="6"/>
  <c r="G688" i="6" s="1"/>
  <c r="G653" i="6"/>
  <c r="G644" i="6" s="1"/>
  <c r="G664" i="6"/>
  <c r="G655" i="6" s="1"/>
  <c r="G634" i="6"/>
  <c r="G628" i="6" s="1"/>
  <c r="G675" i="6"/>
  <c r="G666" i="6" s="1"/>
  <c r="G609" i="6"/>
  <c r="G602" i="6" s="1"/>
  <c r="G642" i="6"/>
  <c r="G636" i="6" s="1"/>
  <c r="G600" i="6"/>
  <c r="G593" i="6" s="1"/>
  <c r="G686" i="6"/>
  <c r="G677" i="6" s="1"/>
  <c r="G290" i="1" s="1"/>
  <c r="G626" i="6"/>
  <c r="G620" i="6" s="1"/>
  <c r="G507" i="6"/>
  <c r="G501" i="6" s="1"/>
  <c r="G591" i="6"/>
  <c r="G585" i="6" s="1"/>
  <c r="G564" i="6"/>
  <c r="G558" i="6" s="1"/>
  <c r="G574" i="6"/>
  <c r="G566" i="6" s="1"/>
  <c r="G214" i="1" s="1"/>
  <c r="G583" i="6"/>
  <c r="G576" i="6" s="1"/>
  <c r="G219" i="1" s="1"/>
  <c r="G556" i="6"/>
  <c r="G549" i="6" s="1"/>
  <c r="G537" i="6"/>
  <c r="G529" i="6" s="1"/>
  <c r="G449" i="6"/>
  <c r="G437" i="6" s="1"/>
  <c r="G463" i="6"/>
  <c r="G451" i="6" s="1"/>
  <c r="G517" i="6"/>
  <c r="G509" i="6" s="1"/>
  <c r="G527" i="6"/>
  <c r="G519" i="6" s="1"/>
  <c r="G547" i="6"/>
  <c r="G539" i="6" s="1"/>
  <c r="G499" i="6"/>
  <c r="G493" i="6" s="1"/>
  <c r="G426" i="6"/>
  <c r="G420" i="6" s="1"/>
  <c r="G491" i="6"/>
  <c r="G479" i="6" s="1"/>
  <c r="G435" i="6"/>
  <c r="G428" i="6" s="1"/>
  <c r="G402" i="6"/>
  <c r="G396" i="6" s="1"/>
  <c r="G179" i="1" s="1"/>
  <c r="G295" i="6"/>
  <c r="G287" i="6" s="1"/>
  <c r="G410" i="6"/>
  <c r="G404" i="6" s="1"/>
  <c r="G418" i="6"/>
  <c r="G412" i="6" s="1"/>
  <c r="G477" i="6"/>
  <c r="G465" i="6" s="1"/>
  <c r="G125" i="6"/>
  <c r="G365" i="6"/>
  <c r="G352" i="6" s="1"/>
  <c r="G325" i="6"/>
  <c r="G317" i="6" s="1"/>
  <c r="G205" i="6"/>
  <c r="G197" i="6" s="1"/>
  <c r="G394" i="6"/>
  <c r="G382" i="6" s="1"/>
  <c r="G215" i="6"/>
  <c r="G207" i="6" s="1"/>
  <c r="G380" i="6"/>
  <c r="G367" i="6" s="1"/>
  <c r="G87" i="6"/>
  <c r="G80" i="6" s="1"/>
  <c r="G123" i="6"/>
  <c r="G116" i="6" s="1"/>
  <c r="G265" i="6"/>
  <c r="G257" i="6" s="1"/>
  <c r="G275" i="6"/>
  <c r="G267" i="6" s="1"/>
  <c r="G245" i="6"/>
  <c r="G237" i="6" s="1"/>
  <c r="G344" i="6"/>
  <c r="G337" i="6" s="1"/>
  <c r="G225" i="6"/>
  <c r="G217" i="6" s="1"/>
  <c r="G235" i="6"/>
  <c r="G227" i="6" s="1"/>
  <c r="G335" i="6"/>
  <c r="G327" i="6" s="1"/>
  <c r="G305" i="6"/>
  <c r="G297" i="6" s="1"/>
  <c r="G315" i="6"/>
  <c r="G307" i="6" s="1"/>
  <c r="G285" i="6"/>
  <c r="G277" i="6" s="1"/>
  <c r="G195" i="6"/>
  <c r="G186" i="6" s="1"/>
  <c r="G255" i="6"/>
  <c r="G247" i="6" s="1"/>
  <c r="G151" i="6"/>
  <c r="G143" i="6" s="1"/>
  <c r="G184" i="6"/>
  <c r="G175" i="6" s="1"/>
  <c r="G162" i="6"/>
  <c r="G153" i="6" s="1"/>
  <c r="G173" i="6"/>
  <c r="G164" i="6" s="1"/>
  <c r="G141" i="6"/>
  <c r="G135" i="6" s="1"/>
  <c r="G114" i="6"/>
  <c r="G107" i="6" s="1"/>
  <c r="G105" i="6"/>
  <c r="G98" i="6" s="1"/>
  <c r="G96" i="6"/>
  <c r="G89" i="6" s="1"/>
  <c r="G69" i="6"/>
  <c r="G59" i="6" s="1"/>
  <c r="G136" i="1" s="1"/>
  <c r="G78" i="6"/>
  <c r="G71" i="6" s="1"/>
  <c r="G57" i="6"/>
  <c r="G49" i="6" s="1"/>
  <c r="G25" i="1" s="1"/>
  <c r="H559" i="1"/>
  <c r="H558" i="1"/>
  <c r="H546" i="1"/>
  <c r="H547" i="1"/>
  <c r="H548" i="1"/>
  <c r="H549" i="1"/>
  <c r="H550" i="1"/>
  <c r="H551" i="1"/>
  <c r="H552" i="1"/>
  <c r="H553" i="1"/>
  <c r="H545" i="1"/>
  <c r="H529" i="1"/>
  <c r="H530" i="1"/>
  <c r="H531" i="1"/>
  <c r="H533" i="1"/>
  <c r="H535" i="1"/>
  <c r="H536" i="1"/>
  <c r="H537" i="1"/>
  <c r="H538" i="1"/>
  <c r="H539" i="1"/>
  <c r="H540" i="1"/>
  <c r="H542" i="1"/>
  <c r="H528" i="1"/>
  <c r="H521" i="1"/>
  <c r="H520" i="1"/>
  <c r="H514" i="1"/>
  <c r="H515" i="1"/>
  <c r="H516" i="1"/>
  <c r="H509" i="1"/>
  <c r="H503" i="1"/>
  <c r="H507" i="1"/>
  <c r="H506" i="1"/>
  <c r="H498" i="1"/>
  <c r="H493" i="1"/>
  <c r="H494" i="1"/>
  <c r="H495" i="1"/>
  <c r="H492" i="1"/>
  <c r="H487" i="1"/>
  <c r="H488" i="1"/>
  <c r="H489" i="1"/>
  <c r="H490" i="1"/>
  <c r="H486" i="1"/>
  <c r="H472" i="1"/>
  <c r="H473" i="1"/>
  <c r="H474" i="1"/>
  <c r="H475" i="1"/>
  <c r="H476" i="1"/>
  <c r="H478" i="1"/>
  <c r="H481" i="1"/>
  <c r="H482" i="1"/>
  <c r="H483" i="1"/>
  <c r="H471" i="1"/>
  <c r="H469" i="1"/>
  <c r="H457" i="1"/>
  <c r="H458" i="1"/>
  <c r="H459" i="1"/>
  <c r="H460" i="1"/>
  <c r="H461" i="1"/>
  <c r="H462" i="1"/>
  <c r="H463" i="1"/>
  <c r="H464" i="1"/>
  <c r="H465" i="1"/>
  <c r="H466" i="1"/>
  <c r="H456" i="1"/>
  <c r="H447" i="1"/>
  <c r="H448" i="1"/>
  <c r="H449" i="1"/>
  <c r="H450" i="1"/>
  <c r="H452" i="1"/>
  <c r="H453" i="1"/>
  <c r="H454" i="1"/>
  <c r="H446" i="1"/>
  <c r="H432" i="1"/>
  <c r="H433" i="1"/>
  <c r="H434" i="1"/>
  <c r="H435" i="1"/>
  <c r="H436" i="1"/>
  <c r="H437" i="1"/>
  <c r="H438" i="1"/>
  <c r="H439" i="1"/>
  <c r="H440" i="1"/>
  <c r="H431" i="1"/>
  <c r="H427" i="1"/>
  <c r="H428" i="1"/>
  <c r="H429" i="1"/>
  <c r="H426" i="1"/>
  <c r="H423" i="1"/>
  <c r="H421" i="1"/>
  <c r="H416" i="1"/>
  <c r="H417" i="1"/>
  <c r="H418" i="1"/>
  <c r="H419" i="1"/>
  <c r="H415" i="1"/>
  <c r="H407" i="1"/>
  <c r="H408" i="1"/>
  <c r="H412" i="1"/>
  <c r="H406" i="1"/>
  <c r="H404" i="1"/>
  <c r="H403" i="1"/>
  <c r="H401" i="1"/>
  <c r="H400" i="1"/>
  <c r="H386" i="1"/>
  <c r="H387" i="1"/>
  <c r="H390" i="1"/>
  <c r="H391" i="1"/>
  <c r="H392" i="1"/>
  <c r="H393" i="1"/>
  <c r="H394" i="1"/>
  <c r="H395" i="1"/>
  <c r="H396" i="1"/>
  <c r="H350" i="1"/>
  <c r="H351" i="1"/>
  <c r="H352" i="1"/>
  <c r="H355" i="1"/>
  <c r="H356" i="1"/>
  <c r="H357" i="1"/>
  <c r="H358" i="1"/>
  <c r="H360" i="1"/>
  <c r="H361" i="1"/>
  <c r="H362" i="1"/>
  <c r="H363" i="1"/>
  <c r="H366" i="1"/>
  <c r="H369" i="1"/>
  <c r="H370" i="1"/>
  <c r="H372" i="1"/>
  <c r="H373" i="1"/>
  <c r="H374" i="1"/>
  <c r="H378" i="1"/>
  <c r="H349" i="1"/>
  <c r="H346" i="1"/>
  <c r="H347" i="1"/>
  <c r="H345" i="1"/>
  <c r="H316" i="1"/>
  <c r="H317" i="1"/>
  <c r="H318" i="1"/>
  <c r="H319" i="1"/>
  <c r="H320" i="1"/>
  <c r="H321" i="1"/>
  <c r="H322" i="1"/>
  <c r="H323" i="1"/>
  <c r="H324" i="1"/>
  <c r="H325" i="1"/>
  <c r="H326" i="1"/>
  <c r="H328" i="1"/>
  <c r="H330" i="1"/>
  <c r="H331" i="1"/>
  <c r="H332" i="1"/>
  <c r="H333" i="1"/>
  <c r="H334" i="1"/>
  <c r="H336" i="1"/>
  <c r="H337" i="1"/>
  <c r="H338" i="1"/>
  <c r="H339" i="1"/>
  <c r="H341" i="1"/>
  <c r="H342" i="1"/>
  <c r="H343" i="1"/>
  <c r="H315" i="1"/>
  <c r="H312" i="1"/>
  <c r="H305" i="1"/>
  <c r="H306" i="1"/>
  <c r="H307" i="1"/>
  <c r="H308" i="1"/>
  <c r="H309" i="1"/>
  <c r="H311" i="1"/>
  <c r="H304" i="1"/>
  <c r="H295" i="1"/>
  <c r="H296" i="1"/>
  <c r="H297" i="1"/>
  <c r="H298" i="1"/>
  <c r="H299" i="1"/>
  <c r="H294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1" i="1"/>
  <c r="H292" i="1"/>
  <c r="H251" i="1"/>
  <c r="H247" i="1"/>
  <c r="H248" i="1"/>
  <c r="H244" i="1"/>
  <c r="H238" i="1"/>
  <c r="H241" i="1"/>
  <c r="H246" i="1"/>
  <c r="H243" i="1"/>
  <c r="H236" i="1"/>
  <c r="H215" i="1"/>
  <c r="H216" i="1"/>
  <c r="H217" i="1"/>
  <c r="H218" i="1"/>
  <c r="H221" i="1"/>
  <c r="H222" i="1"/>
  <c r="H223" i="1"/>
  <c r="H225" i="1"/>
  <c r="H228" i="1"/>
  <c r="H232" i="1"/>
  <c r="H233" i="1"/>
  <c r="H227" i="1"/>
  <c r="H198" i="1"/>
  <c r="H199" i="1"/>
  <c r="H200" i="1"/>
  <c r="H201" i="1"/>
  <c r="H207" i="1"/>
  <c r="H211" i="1"/>
  <c r="H210" i="1"/>
  <c r="H197" i="1"/>
  <c r="H186" i="1"/>
  <c r="H149" i="1"/>
  <c r="H148" i="1"/>
  <c r="H137" i="1"/>
  <c r="H131" i="1"/>
  <c r="H128" i="1"/>
  <c r="H129" i="1"/>
  <c r="H130" i="1"/>
  <c r="H135" i="1"/>
  <c r="H133" i="1"/>
  <c r="H127" i="1"/>
  <c r="H125" i="1"/>
  <c r="H120" i="1"/>
  <c r="H121" i="1"/>
  <c r="H122" i="1"/>
  <c r="H115" i="1"/>
  <c r="H116" i="1"/>
  <c r="H117" i="1"/>
  <c r="H106" i="1"/>
  <c r="H107" i="1"/>
  <c r="H108" i="1"/>
  <c r="H109" i="1"/>
  <c r="H110" i="1"/>
  <c r="H101" i="1"/>
  <c r="H102" i="1"/>
  <c r="H103" i="1"/>
  <c r="H93" i="1"/>
  <c r="H94" i="1"/>
  <c r="H95" i="1"/>
  <c r="H96" i="1"/>
  <c r="H87" i="1"/>
  <c r="H88" i="1"/>
  <c r="H89" i="1"/>
  <c r="H90" i="1"/>
  <c r="H119" i="1"/>
  <c r="H114" i="1"/>
  <c r="H112" i="1"/>
  <c r="H105" i="1"/>
  <c r="H100" i="1"/>
  <c r="H98" i="1"/>
  <c r="H92" i="1"/>
  <c r="H86" i="1"/>
  <c r="H81" i="1"/>
  <c r="H82" i="1"/>
  <c r="H83" i="1"/>
  <c r="H75" i="1"/>
  <c r="H76" i="1"/>
  <c r="H77" i="1"/>
  <c r="H78" i="1"/>
  <c r="H65" i="1"/>
  <c r="H66" i="1"/>
  <c r="H67" i="1"/>
  <c r="H68" i="1"/>
  <c r="H69" i="1"/>
  <c r="H70" i="1"/>
  <c r="H71" i="1"/>
  <c r="H72" i="1"/>
  <c r="H56" i="1"/>
  <c r="H57" i="1"/>
  <c r="H58" i="1"/>
  <c r="H59" i="1"/>
  <c r="H60" i="1"/>
  <c r="H61" i="1"/>
  <c r="H62" i="1"/>
  <c r="H47" i="1"/>
  <c r="H48" i="1"/>
  <c r="H49" i="1"/>
  <c r="H50" i="1"/>
  <c r="H51" i="1"/>
  <c r="H52" i="1"/>
  <c r="H53" i="1"/>
  <c r="H80" i="1"/>
  <c r="H74" i="1"/>
  <c r="H64" i="1"/>
  <c r="H55" i="1"/>
  <c r="H46" i="1"/>
  <c r="H42" i="1"/>
  <c r="H43" i="1"/>
  <c r="H41" i="1"/>
  <c r="H38" i="1"/>
  <c r="H39" i="1"/>
  <c r="H37" i="1"/>
  <c r="H32" i="1"/>
  <c r="H33" i="1"/>
  <c r="H34" i="1"/>
  <c r="H35" i="1"/>
  <c r="H31" i="1"/>
  <c r="H18" i="1"/>
  <c r="H19" i="1"/>
  <c r="H21" i="1"/>
  <c r="H24" i="1"/>
  <c r="H17" i="1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15" i="5"/>
  <c r="G31" i="6"/>
  <c r="G36" i="6"/>
  <c r="G368" i="1" l="1"/>
  <c r="G534" i="1"/>
  <c r="G532" i="1"/>
  <c r="H532" i="1" s="1"/>
  <c r="G525" i="1"/>
  <c r="H525" i="1" s="1"/>
  <c r="G524" i="1"/>
  <c r="H524" i="1" s="1"/>
  <c r="G518" i="1"/>
  <c r="H518" i="1" s="1"/>
  <c r="G517" i="1"/>
  <c r="H517" i="1" s="1"/>
  <c r="G513" i="1"/>
  <c r="G511" i="1"/>
  <c r="G541" i="1"/>
  <c r="G510" i="1"/>
  <c r="G502" i="1"/>
  <c r="G501" i="1"/>
  <c r="G500" i="1"/>
  <c r="G499" i="1"/>
  <c r="G468" i="1"/>
  <c r="G451" i="1"/>
  <c r="G444" i="1"/>
  <c r="G443" i="1"/>
  <c r="G442" i="1"/>
  <c r="G441" i="1"/>
  <c r="G422" i="1"/>
  <c r="G413" i="1"/>
  <c r="G411" i="1"/>
  <c r="G410" i="1"/>
  <c r="G409" i="1"/>
  <c r="G397" i="1"/>
  <c r="G389" i="1"/>
  <c r="G388" i="1"/>
  <c r="G385" i="1"/>
  <c r="G382" i="1"/>
  <c r="G381" i="1"/>
  <c r="G380" i="1"/>
  <c r="G379" i="1"/>
  <c r="H377" i="1"/>
  <c r="G376" i="1"/>
  <c r="G375" i="1"/>
  <c r="G371" i="1"/>
  <c r="G367" i="1"/>
  <c r="G365" i="1"/>
  <c r="G364" i="1"/>
  <c r="G359" i="1"/>
  <c r="G354" i="1"/>
  <c r="G353" i="1"/>
  <c r="G340" i="1"/>
  <c r="G301" i="1"/>
  <c r="G267" i="1"/>
  <c r="G266" i="1"/>
  <c r="G240" i="1"/>
  <c r="G239" i="1"/>
  <c r="G237" i="1"/>
  <c r="G231" i="1"/>
  <c r="G230" i="1"/>
  <c r="G229" i="1"/>
  <c r="G224" i="1"/>
  <c r="G220" i="1"/>
  <c r="G208" i="1"/>
  <c r="G206" i="1"/>
  <c r="G205" i="1"/>
  <c r="G204" i="1"/>
  <c r="G203" i="1"/>
  <c r="G202" i="1"/>
  <c r="G194" i="1"/>
  <c r="G193" i="1"/>
  <c r="G190" i="1"/>
  <c r="G189" i="1"/>
  <c r="G188" i="1"/>
  <c r="G187" i="1"/>
  <c r="G185" i="1"/>
  <c r="G182" i="1"/>
  <c r="G181" i="1"/>
  <c r="G180" i="1"/>
  <c r="G178" i="1"/>
  <c r="G177" i="1"/>
  <c r="G176" i="1"/>
  <c r="H174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6" i="1"/>
  <c r="G155" i="1"/>
  <c r="G154" i="1"/>
  <c r="G153" i="1"/>
  <c r="G152" i="1"/>
  <c r="G150" i="1"/>
  <c r="G146" i="1"/>
  <c r="G145" i="1"/>
  <c r="G144" i="1"/>
  <c r="G143" i="1"/>
  <c r="G142" i="1"/>
  <c r="G141" i="1"/>
  <c r="G140" i="1"/>
  <c r="H25" i="1"/>
  <c r="I215" i="1"/>
  <c r="I342" i="1"/>
  <c r="I341" i="1"/>
  <c r="I339" i="1"/>
  <c r="H368" i="1"/>
  <c r="I223" i="1"/>
  <c r="I225" i="1"/>
  <c r="I222" i="1"/>
  <c r="I221" i="1"/>
  <c r="I216" i="1"/>
  <c r="I218" i="1"/>
  <c r="H534" i="1"/>
  <c r="I217" i="1"/>
  <c r="H136" i="1"/>
  <c r="I472" i="1"/>
  <c r="I199" i="1"/>
  <c r="I428" i="1"/>
  <c r="I201" i="1"/>
  <c r="I248" i="1"/>
  <c r="I129" i="1"/>
  <c r="I533" i="1"/>
  <c r="I386" i="1"/>
  <c r="I61" i="1"/>
  <c r="I87" i="1"/>
  <c r="I198" i="1"/>
  <c r="I274" i="1"/>
  <c r="I308" i="1"/>
  <c r="I317" i="1"/>
  <c r="I372" i="1"/>
  <c r="I355" i="1"/>
  <c r="I387" i="1"/>
  <c r="I416" i="1"/>
  <c r="I437" i="1"/>
  <c r="I466" i="1"/>
  <c r="I495" i="1"/>
  <c r="I520" i="1"/>
  <c r="I531" i="1"/>
  <c r="I96" i="1"/>
  <c r="I197" i="1"/>
  <c r="I236" i="1"/>
  <c r="I273" i="1"/>
  <c r="I256" i="1"/>
  <c r="I307" i="1"/>
  <c r="I332" i="1"/>
  <c r="I316" i="1"/>
  <c r="I421" i="1"/>
  <c r="I465" i="1"/>
  <c r="I494" i="1"/>
  <c r="I530" i="1"/>
  <c r="I17" i="1"/>
  <c r="I43" i="1"/>
  <c r="I76" i="1"/>
  <c r="I122" i="1"/>
  <c r="I148" i="1"/>
  <c r="I289" i="1"/>
  <c r="I257" i="1"/>
  <c r="I333" i="1"/>
  <c r="I42" i="1"/>
  <c r="I75" i="1"/>
  <c r="I121" i="1"/>
  <c r="I288" i="1"/>
  <c r="I436" i="1"/>
  <c r="I521" i="1"/>
  <c r="I24" i="1"/>
  <c r="I59" i="1"/>
  <c r="I95" i="1"/>
  <c r="I227" i="1"/>
  <c r="I243" i="1"/>
  <c r="I287" i="1"/>
  <c r="I272" i="1"/>
  <c r="I255" i="1"/>
  <c r="I306" i="1"/>
  <c r="I331" i="1"/>
  <c r="I345" i="1"/>
  <c r="I370" i="1"/>
  <c r="I352" i="1"/>
  <c r="I423" i="1"/>
  <c r="I435" i="1"/>
  <c r="I464" i="1"/>
  <c r="I478" i="1"/>
  <c r="I493" i="1"/>
  <c r="I529" i="1"/>
  <c r="I21" i="1"/>
  <c r="I55" i="1"/>
  <c r="I58" i="1"/>
  <c r="I82" i="1"/>
  <c r="I94" i="1"/>
  <c r="I125" i="1"/>
  <c r="I211" i="1"/>
  <c r="I233" i="1"/>
  <c r="I246" i="1"/>
  <c r="I286" i="1"/>
  <c r="I271" i="1"/>
  <c r="I254" i="1"/>
  <c r="I305" i="1"/>
  <c r="I330" i="1"/>
  <c r="I347" i="1"/>
  <c r="I369" i="1"/>
  <c r="I351" i="1"/>
  <c r="I400" i="1"/>
  <c r="I434" i="1"/>
  <c r="I463" i="1"/>
  <c r="I498" i="1"/>
  <c r="I545" i="1"/>
  <c r="I19" i="1"/>
  <c r="I64" i="1"/>
  <c r="I57" i="1"/>
  <c r="I81" i="1"/>
  <c r="I93" i="1"/>
  <c r="I127" i="1"/>
  <c r="I232" i="1"/>
  <c r="I241" i="1"/>
  <c r="I285" i="1"/>
  <c r="I270" i="1"/>
  <c r="I253" i="1"/>
  <c r="I312" i="1"/>
  <c r="I346" i="1"/>
  <c r="I350" i="1"/>
  <c r="I401" i="1"/>
  <c r="I426" i="1"/>
  <c r="I433" i="1"/>
  <c r="I462" i="1"/>
  <c r="I476" i="1"/>
  <c r="I506" i="1"/>
  <c r="I528" i="1"/>
  <c r="I553" i="1"/>
  <c r="I18" i="1"/>
  <c r="I74" i="1"/>
  <c r="I56" i="1"/>
  <c r="I86" i="1"/>
  <c r="I103" i="1"/>
  <c r="I133" i="1"/>
  <c r="I284" i="1"/>
  <c r="I269" i="1"/>
  <c r="I252" i="1"/>
  <c r="I315" i="1"/>
  <c r="I328" i="1"/>
  <c r="I366" i="1"/>
  <c r="I403" i="1"/>
  <c r="I429" i="1"/>
  <c r="I432" i="1"/>
  <c r="I461" i="1"/>
  <c r="I475" i="1"/>
  <c r="I507" i="1"/>
  <c r="I542" i="1"/>
  <c r="I552" i="1"/>
  <c r="I31" i="1"/>
  <c r="I80" i="1"/>
  <c r="I72" i="1"/>
  <c r="I92" i="1"/>
  <c r="I102" i="1"/>
  <c r="I135" i="1"/>
  <c r="I228" i="1"/>
  <c r="I283" i="1"/>
  <c r="I268" i="1"/>
  <c r="I294" i="1"/>
  <c r="I343" i="1"/>
  <c r="I349" i="1"/>
  <c r="I404" i="1"/>
  <c r="I446" i="1"/>
  <c r="I460" i="1"/>
  <c r="I474" i="1"/>
  <c r="I503" i="1"/>
  <c r="I551" i="1"/>
  <c r="I35" i="1"/>
  <c r="I53" i="1"/>
  <c r="I71" i="1"/>
  <c r="I98" i="1"/>
  <c r="I101" i="1"/>
  <c r="I130" i="1"/>
  <c r="I207" i="1"/>
  <c r="I238" i="1"/>
  <c r="I326" i="1"/>
  <c r="I363" i="1"/>
  <c r="I396" i="1"/>
  <c r="I406" i="1"/>
  <c r="I454" i="1"/>
  <c r="I459" i="1"/>
  <c r="I473" i="1"/>
  <c r="I540" i="1"/>
  <c r="I550" i="1"/>
  <c r="I34" i="1"/>
  <c r="I52" i="1"/>
  <c r="I70" i="1"/>
  <c r="I100" i="1"/>
  <c r="I110" i="1"/>
  <c r="I149" i="1"/>
  <c r="I282" i="1"/>
  <c r="I265" i="1"/>
  <c r="I299" i="1"/>
  <c r="I325" i="1"/>
  <c r="I362" i="1"/>
  <c r="I395" i="1"/>
  <c r="I427" i="1"/>
  <c r="I453" i="1"/>
  <c r="I458" i="1"/>
  <c r="I539" i="1"/>
  <c r="I549" i="1"/>
  <c r="I33" i="1"/>
  <c r="I51" i="1"/>
  <c r="I69" i="1"/>
  <c r="I105" i="1"/>
  <c r="I109" i="1"/>
  <c r="I128" i="1"/>
  <c r="I244" i="1"/>
  <c r="I281" i="1"/>
  <c r="I264" i="1"/>
  <c r="I298" i="1"/>
  <c r="I324" i="1"/>
  <c r="I361" i="1"/>
  <c r="I394" i="1"/>
  <c r="I412" i="1"/>
  <c r="I431" i="1"/>
  <c r="I452" i="1"/>
  <c r="I457" i="1"/>
  <c r="I538" i="1"/>
  <c r="I548" i="1"/>
  <c r="I46" i="1"/>
  <c r="I83" i="1"/>
  <c r="I120" i="1"/>
  <c r="I210" i="1"/>
  <c r="I112" i="1"/>
  <c r="I108" i="1"/>
  <c r="I280" i="1"/>
  <c r="I263" i="1"/>
  <c r="I297" i="1"/>
  <c r="I323" i="1"/>
  <c r="I378" i="1"/>
  <c r="I360" i="1"/>
  <c r="I393" i="1"/>
  <c r="I408" i="1"/>
  <c r="I486" i="1"/>
  <c r="I509" i="1"/>
  <c r="I537" i="1"/>
  <c r="I547" i="1"/>
  <c r="I32" i="1"/>
  <c r="I49" i="1"/>
  <c r="I67" i="1"/>
  <c r="I114" i="1"/>
  <c r="I107" i="1"/>
  <c r="I131" i="1"/>
  <c r="I279" i="1"/>
  <c r="I262" i="1"/>
  <c r="I296" i="1"/>
  <c r="I338" i="1"/>
  <c r="I322" i="1"/>
  <c r="I392" i="1"/>
  <c r="I407" i="1"/>
  <c r="I450" i="1"/>
  <c r="I469" i="1"/>
  <c r="I490" i="1"/>
  <c r="I536" i="1"/>
  <c r="I546" i="1"/>
  <c r="I37" i="1"/>
  <c r="I48" i="1"/>
  <c r="I66" i="1"/>
  <c r="I119" i="1"/>
  <c r="I106" i="1"/>
  <c r="I137" i="1"/>
  <c r="I247" i="1"/>
  <c r="I278" i="1"/>
  <c r="I261" i="1"/>
  <c r="I295" i="1"/>
  <c r="I337" i="1"/>
  <c r="I321" i="1"/>
  <c r="I358" i="1"/>
  <c r="I391" i="1"/>
  <c r="I415" i="1"/>
  <c r="I449" i="1"/>
  <c r="I471" i="1"/>
  <c r="I489" i="1"/>
  <c r="I535" i="1"/>
  <c r="I558" i="1"/>
  <c r="I39" i="1"/>
  <c r="I47" i="1"/>
  <c r="I65" i="1"/>
  <c r="I90" i="1"/>
  <c r="I117" i="1"/>
  <c r="I251" i="1"/>
  <c r="I277" i="1"/>
  <c r="I260" i="1"/>
  <c r="I304" i="1"/>
  <c r="I336" i="1"/>
  <c r="I320" i="1"/>
  <c r="I357" i="1"/>
  <c r="I390" i="1"/>
  <c r="I419" i="1"/>
  <c r="I440" i="1"/>
  <c r="I448" i="1"/>
  <c r="I483" i="1"/>
  <c r="I488" i="1"/>
  <c r="I516" i="1"/>
  <c r="I559" i="1"/>
  <c r="I38" i="1"/>
  <c r="I60" i="1"/>
  <c r="I78" i="1"/>
  <c r="I89" i="1"/>
  <c r="I116" i="1"/>
  <c r="I186" i="1"/>
  <c r="I200" i="1"/>
  <c r="I292" i="1"/>
  <c r="I276" i="1"/>
  <c r="I259" i="1"/>
  <c r="I311" i="1"/>
  <c r="I319" i="1"/>
  <c r="I374" i="1"/>
  <c r="I418" i="1"/>
  <c r="I439" i="1"/>
  <c r="I447" i="1"/>
  <c r="I482" i="1"/>
  <c r="I487" i="1"/>
  <c r="I515" i="1"/>
  <c r="I50" i="1"/>
  <c r="I68" i="1"/>
  <c r="I41" i="1"/>
  <c r="I62" i="1"/>
  <c r="I77" i="1"/>
  <c r="I88" i="1"/>
  <c r="I115" i="1"/>
  <c r="I291" i="1"/>
  <c r="I275" i="1"/>
  <c r="I258" i="1"/>
  <c r="I309" i="1"/>
  <c r="I334" i="1"/>
  <c r="I318" i="1"/>
  <c r="I373" i="1"/>
  <c r="I356" i="1"/>
  <c r="I417" i="1"/>
  <c r="I438" i="1"/>
  <c r="I456" i="1"/>
  <c r="I481" i="1"/>
  <c r="I492" i="1"/>
  <c r="I514" i="1"/>
  <c r="G41" i="6"/>
  <c r="G37" i="6" s="1"/>
  <c r="G23" i="1" s="1"/>
  <c r="H502" i="1" l="1"/>
  <c r="H510" i="1"/>
  <c r="H513" i="1"/>
  <c r="H501" i="1"/>
  <c r="H468" i="1"/>
  <c r="H499" i="1"/>
  <c r="H500" i="1"/>
  <c r="H444" i="1"/>
  <c r="H451" i="1"/>
  <c r="H443" i="1"/>
  <c r="H442" i="1"/>
  <c r="H441" i="1"/>
  <c r="H413" i="1"/>
  <c r="H411" i="1"/>
  <c r="H397" i="1"/>
  <c r="H410" i="1"/>
  <c r="H389" i="1"/>
  <c r="H409" i="1"/>
  <c r="H422" i="1"/>
  <c r="H388" i="1"/>
  <c r="H382" i="1"/>
  <c r="H385" i="1"/>
  <c r="H381" i="1"/>
  <c r="H380" i="1"/>
  <c r="I377" i="1"/>
  <c r="H379" i="1"/>
  <c r="H376" i="1"/>
  <c r="H375" i="1"/>
  <c r="H367" i="1"/>
  <c r="H371" i="1"/>
  <c r="H365" i="1"/>
  <c r="H364" i="1"/>
  <c r="H354" i="1"/>
  <c r="H359" i="1"/>
  <c r="H340" i="1"/>
  <c r="H353" i="1"/>
  <c r="H267" i="1"/>
  <c r="H301" i="1"/>
  <c r="H266" i="1"/>
  <c r="H240" i="1"/>
  <c r="H237" i="1"/>
  <c r="H239" i="1"/>
  <c r="H231" i="1"/>
  <c r="H224" i="1"/>
  <c r="H208" i="1"/>
  <c r="H220" i="1"/>
  <c r="H230" i="1"/>
  <c r="H206" i="1"/>
  <c r="H204" i="1"/>
  <c r="H229" i="1"/>
  <c r="H190" i="1"/>
  <c r="H189" i="1"/>
  <c r="H188" i="1"/>
  <c r="H202" i="1"/>
  <c r="H185" i="1"/>
  <c r="H205" i="1"/>
  <c r="H182" i="1"/>
  <c r="H170" i="1"/>
  <c r="H180" i="1"/>
  <c r="H187" i="1"/>
  <c r="H178" i="1"/>
  <c r="H181" i="1"/>
  <c r="H203" i="1"/>
  <c r="H193" i="1"/>
  <c r="H177" i="1"/>
  <c r="H176" i="1"/>
  <c r="H194" i="1"/>
  <c r="I174" i="1"/>
  <c r="H172" i="1"/>
  <c r="H167" i="1"/>
  <c r="H165" i="1"/>
  <c r="H163" i="1"/>
  <c r="H171" i="1"/>
  <c r="H168" i="1"/>
  <c r="H166" i="1"/>
  <c r="H169" i="1"/>
  <c r="H160" i="1"/>
  <c r="H161" i="1"/>
  <c r="H156" i="1"/>
  <c r="H155" i="1"/>
  <c r="H153" i="1"/>
  <c r="H164" i="1"/>
  <c r="H152" i="1"/>
  <c r="H158" i="1"/>
  <c r="H142" i="1"/>
  <c r="H162" i="1"/>
  <c r="H150" i="1"/>
  <c r="H159" i="1"/>
  <c r="H146" i="1"/>
  <c r="H140" i="1"/>
  <c r="H154" i="1"/>
  <c r="I25" i="1"/>
  <c r="H143" i="1"/>
  <c r="H145" i="1"/>
  <c r="H144" i="1"/>
  <c r="H141" i="1"/>
  <c r="I136" i="1"/>
  <c r="I518" i="1"/>
  <c r="I517" i="1"/>
  <c r="I368" i="1"/>
  <c r="I524" i="1"/>
  <c r="I532" i="1"/>
  <c r="H327" i="1"/>
  <c r="H219" i="1"/>
  <c r="I502" i="1"/>
  <c r="H477" i="1"/>
  <c r="H335" i="1"/>
  <c r="H479" i="1"/>
  <c r="I534" i="1"/>
  <c r="I525" i="1"/>
  <c r="H214" i="1"/>
  <c r="H329" i="1"/>
  <c r="H480" i="1"/>
  <c r="H504" i="1"/>
  <c r="H290" i="1"/>
  <c r="H541" i="1"/>
  <c r="H179" i="1"/>
  <c r="H511" i="1"/>
  <c r="E209" i="1"/>
  <c r="E91" i="1"/>
  <c r="E242" i="1"/>
  <c r="E425" i="1"/>
  <c r="E505" i="1"/>
  <c r="E245" i="1"/>
  <c r="E118" i="1"/>
  <c r="E485" i="1"/>
  <c r="E99" i="1"/>
  <c r="E544" i="1"/>
  <c r="E126" i="1"/>
  <c r="E73" i="1"/>
  <c r="E293" i="1"/>
  <c r="E111" i="1"/>
  <c r="E344" i="1"/>
  <c r="E79" i="1"/>
  <c r="E557" i="1"/>
  <c r="E556" i="1" s="1"/>
  <c r="E414" i="1"/>
  <c r="E63" i="1"/>
  <c r="E132" i="1"/>
  <c r="E36" i="1"/>
  <c r="E104" i="1"/>
  <c r="E113" i="1"/>
  <c r="E30" i="1"/>
  <c r="E455" i="1"/>
  <c r="E402" i="1"/>
  <c r="E491" i="1"/>
  <c r="E519" i="1"/>
  <c r="E97" i="1"/>
  <c r="G32" i="6"/>
  <c r="G22" i="1" s="1"/>
  <c r="C11" i="5"/>
  <c r="D9" i="5"/>
  <c r="C9" i="5"/>
  <c r="I513" i="1" l="1"/>
  <c r="I444" i="1"/>
  <c r="I510" i="1"/>
  <c r="I501" i="1"/>
  <c r="I500" i="1"/>
  <c r="I468" i="1"/>
  <c r="E467" i="1" s="1"/>
  <c r="I499" i="1"/>
  <c r="I397" i="1"/>
  <c r="I442" i="1"/>
  <c r="I443" i="1"/>
  <c r="I451" i="1"/>
  <c r="I410" i="1"/>
  <c r="I389" i="1"/>
  <c r="I413" i="1"/>
  <c r="I208" i="1"/>
  <c r="I411" i="1"/>
  <c r="I441" i="1"/>
  <c r="I422" i="1"/>
  <c r="E420" i="1" s="1"/>
  <c r="I409" i="1"/>
  <c r="I388" i="1"/>
  <c r="I364" i="1"/>
  <c r="I380" i="1"/>
  <c r="I375" i="1"/>
  <c r="I385" i="1"/>
  <c r="I381" i="1"/>
  <c r="I379" i="1"/>
  <c r="I371" i="1"/>
  <c r="I382" i="1"/>
  <c r="I354" i="1"/>
  <c r="I340" i="1"/>
  <c r="I365" i="1"/>
  <c r="I376" i="1"/>
  <c r="I367" i="1"/>
  <c r="I301" i="1"/>
  <c r="I359" i="1"/>
  <c r="I266" i="1"/>
  <c r="I239" i="1"/>
  <c r="I240" i="1"/>
  <c r="I353" i="1"/>
  <c r="I231" i="1"/>
  <c r="I204" i="1"/>
  <c r="I224" i="1"/>
  <c r="I220" i="1"/>
  <c r="I267" i="1"/>
  <c r="I237" i="1"/>
  <c r="I206" i="1"/>
  <c r="I230" i="1"/>
  <c r="I190" i="1"/>
  <c r="I229" i="1"/>
  <c r="I180" i="1"/>
  <c r="I205" i="1"/>
  <c r="I189" i="1"/>
  <c r="I181" i="1"/>
  <c r="I203" i="1"/>
  <c r="I202" i="1"/>
  <c r="I170" i="1"/>
  <c r="I185" i="1"/>
  <c r="I177" i="1"/>
  <c r="I178" i="1"/>
  <c r="I187" i="1"/>
  <c r="I193" i="1"/>
  <c r="I188" i="1"/>
  <c r="I176" i="1"/>
  <c r="I182" i="1"/>
  <c r="I194" i="1"/>
  <c r="I172" i="1"/>
  <c r="E173" i="1"/>
  <c r="I160" i="1"/>
  <c r="I167" i="1"/>
  <c r="I165" i="1"/>
  <c r="I166" i="1"/>
  <c r="I168" i="1"/>
  <c r="I163" i="1"/>
  <c r="I169" i="1"/>
  <c r="I161" i="1"/>
  <c r="I142" i="1"/>
  <c r="I153" i="1"/>
  <c r="I156" i="1"/>
  <c r="I171" i="1"/>
  <c r="I162" i="1"/>
  <c r="I155" i="1"/>
  <c r="I164" i="1"/>
  <c r="I146" i="1"/>
  <c r="I158" i="1"/>
  <c r="I150" i="1"/>
  <c r="E147" i="1" s="1"/>
  <c r="H23" i="1"/>
  <c r="I140" i="1"/>
  <c r="I159" i="1"/>
  <c r="I152" i="1"/>
  <c r="I145" i="1"/>
  <c r="I154" i="1"/>
  <c r="I144" i="1"/>
  <c r="I143" i="1"/>
  <c r="I141" i="1"/>
  <c r="I511" i="1"/>
  <c r="E134" i="1"/>
  <c r="E512" i="1"/>
  <c r="I327" i="1"/>
  <c r="I479" i="1"/>
  <c r="I335" i="1"/>
  <c r="I179" i="1"/>
  <c r="I504" i="1"/>
  <c r="E523" i="1"/>
  <c r="E522" i="1" s="1"/>
  <c r="C34" i="5" s="1"/>
  <c r="D54" i="4" s="1"/>
  <c r="J55" i="4" s="1"/>
  <c r="I219" i="1"/>
  <c r="I290" i="1"/>
  <c r="I214" i="1"/>
  <c r="I480" i="1"/>
  <c r="C37" i="5"/>
  <c r="D60" i="4" s="1"/>
  <c r="I329" i="1"/>
  <c r="I541" i="1"/>
  <c r="I477" i="1"/>
  <c r="E484" i="1"/>
  <c r="C32" i="5" s="1"/>
  <c r="E543" i="1"/>
  <c r="C36" i="5" s="1"/>
  <c r="E445" i="1" l="1"/>
  <c r="E405" i="1"/>
  <c r="E430" i="1"/>
  <c r="E300" i="1"/>
  <c r="E235" i="1"/>
  <c r="E234" i="1" s="1"/>
  <c r="C25" i="5" s="1"/>
  <c r="E226" i="1"/>
  <c r="E196" i="1"/>
  <c r="E195" i="1" s="1"/>
  <c r="C23" i="5" s="1"/>
  <c r="E157" i="1"/>
  <c r="I23" i="1"/>
  <c r="E151" i="1"/>
  <c r="E139" i="1"/>
  <c r="H22" i="1"/>
  <c r="E508" i="1"/>
  <c r="E497" i="1"/>
  <c r="E175" i="1"/>
  <c r="E527" i="1"/>
  <c r="E526" i="1" s="1"/>
  <c r="E470" i="1"/>
  <c r="I55" i="4"/>
  <c r="H55" i="4"/>
  <c r="E55" i="4"/>
  <c r="L55" i="4"/>
  <c r="G55" i="4"/>
  <c r="F55" i="4"/>
  <c r="K55" i="4"/>
  <c r="D58" i="4"/>
  <c r="F59" i="4" s="1"/>
  <c r="D50" i="4"/>
  <c r="E424" i="1" l="1"/>
  <c r="C31" i="5" s="1"/>
  <c r="D36" i="4"/>
  <c r="D32" i="4"/>
  <c r="E138" i="1"/>
  <c r="C20" i="5" s="1"/>
  <c r="D26" i="4" s="1"/>
  <c r="I22" i="1"/>
  <c r="E496" i="1"/>
  <c r="C33" i="5" s="1"/>
  <c r="C35" i="5"/>
  <c r="E59" i="4"/>
  <c r="L59" i="4"/>
  <c r="H59" i="4"/>
  <c r="K59" i="4"/>
  <c r="J59" i="4"/>
  <c r="I59" i="4"/>
  <c r="G59" i="4"/>
  <c r="K51" i="4"/>
  <c r="J51" i="4"/>
  <c r="I51" i="4"/>
  <c r="F51" i="4"/>
  <c r="G51" i="4"/>
  <c r="H51" i="4"/>
  <c r="E51" i="4"/>
  <c r="L51" i="4"/>
  <c r="F12" i="6"/>
  <c r="G8" i="6"/>
  <c r="F8" i="6"/>
  <c r="F10" i="6"/>
  <c r="C12" i="6"/>
  <c r="C10" i="6"/>
  <c r="C8" i="6"/>
  <c r="C6" i="6"/>
  <c r="D52" i="4" l="1"/>
  <c r="G53" i="4" s="1"/>
  <c r="D48" i="4"/>
  <c r="F49" i="4" s="1"/>
  <c r="D56" i="4"/>
  <c r="G15" i="6"/>
  <c r="G20" i="1" s="1"/>
  <c r="B10" i="4"/>
  <c r="B11" i="5"/>
  <c r="A9" i="5"/>
  <c r="B7" i="5"/>
  <c r="B8" i="4"/>
  <c r="B6" i="4"/>
  <c r="B18" i="4"/>
  <c r="B20" i="4"/>
  <c r="B22" i="4"/>
  <c r="B24" i="4"/>
  <c r="B26" i="4"/>
  <c r="B28" i="4"/>
  <c r="B30" i="4"/>
  <c r="B32" i="4"/>
  <c r="B34" i="4"/>
  <c r="B36" i="4"/>
  <c r="B38" i="4"/>
  <c r="B40" i="4"/>
  <c r="B42" i="4"/>
  <c r="B16" i="4"/>
  <c r="J53" i="4" l="1"/>
  <c r="F53" i="4"/>
  <c r="L53" i="4"/>
  <c r="E53" i="4"/>
  <c r="K53" i="4"/>
  <c r="I53" i="4"/>
  <c r="H53" i="4"/>
  <c r="I49" i="4"/>
  <c r="L49" i="4"/>
  <c r="J49" i="4"/>
  <c r="K49" i="4"/>
  <c r="H49" i="4"/>
  <c r="G49" i="4"/>
  <c r="E49" i="4"/>
  <c r="J57" i="4"/>
  <c r="H57" i="4"/>
  <c r="K57" i="4"/>
  <c r="I57" i="4"/>
  <c r="G57" i="4"/>
  <c r="E57" i="4"/>
  <c r="F57" i="4"/>
  <c r="L57" i="4"/>
  <c r="E250" i="1"/>
  <c r="E249" i="1" s="1"/>
  <c r="C26" i="5" s="1"/>
  <c r="E348" i="1"/>
  <c r="E192" i="1"/>
  <c r="E191" i="1" s="1"/>
  <c r="C22" i="5" s="1"/>
  <c r="E384" i="1"/>
  <c r="E383" i="1" s="1"/>
  <c r="C29" i="5" s="1"/>
  <c r="H20" i="1" l="1"/>
  <c r="D44" i="4"/>
  <c r="E45" i="4" s="1"/>
  <c r="D30" i="4"/>
  <c r="D38" i="4"/>
  <c r="E303" i="1"/>
  <c r="E213" i="1"/>
  <c r="E212" i="1" s="1"/>
  <c r="C24" i="5" s="1"/>
  <c r="E399" i="1"/>
  <c r="E398" i="1" s="1"/>
  <c r="E310" i="1"/>
  <c r="E54" i="1"/>
  <c r="E45" i="1"/>
  <c r="E124" i="1"/>
  <c r="E123" i="1" s="1"/>
  <c r="E85" i="1"/>
  <c r="E84" i="1" s="1"/>
  <c r="C18" i="5" s="1"/>
  <c r="E184" i="1"/>
  <c r="E183" i="1" s="1"/>
  <c r="C21" i="5" s="1"/>
  <c r="I20" i="1" l="1"/>
  <c r="E16" i="1" s="1"/>
  <c r="E15" i="1" s="1"/>
  <c r="C19" i="5"/>
  <c r="D24" i="4" s="1"/>
  <c r="C30" i="5"/>
  <c r="D46" i="4" s="1"/>
  <c r="G45" i="4"/>
  <c r="J45" i="4"/>
  <c r="I45" i="4"/>
  <c r="F45" i="4"/>
  <c r="H45" i="4"/>
  <c r="L45" i="4"/>
  <c r="K45" i="4"/>
  <c r="D28" i="4"/>
  <c r="D22" i="4"/>
  <c r="D34" i="4"/>
  <c r="E302" i="1"/>
  <c r="C27" i="5" s="1"/>
  <c r="E44" i="1"/>
  <c r="C17" i="5" s="1"/>
  <c r="C15" i="5" l="1"/>
  <c r="F25" i="4"/>
  <c r="G25" i="4"/>
  <c r="H25" i="4"/>
  <c r="I25" i="4"/>
  <c r="J25" i="4"/>
  <c r="K25" i="4"/>
  <c r="L25" i="4"/>
  <c r="E25" i="4"/>
  <c r="G47" i="4"/>
  <c r="F47" i="4"/>
  <c r="H47" i="4"/>
  <c r="E47" i="4"/>
  <c r="K47" i="4"/>
  <c r="D40" i="4"/>
  <c r="D20" i="4"/>
  <c r="I47" i="4"/>
  <c r="L47" i="4"/>
  <c r="J47" i="4"/>
  <c r="D16" i="4" l="1"/>
  <c r="E40" i="1"/>
  <c r="E314" i="1"/>
  <c r="E313" i="1" s="1"/>
  <c r="C28" i="5" l="1"/>
  <c r="D42" i="4" s="1"/>
  <c r="F43" i="4" s="1"/>
  <c r="E29" i="1"/>
  <c r="G577" i="1" s="1"/>
  <c r="E43" i="4" l="1"/>
  <c r="L43" i="4"/>
  <c r="H43" i="4"/>
  <c r="K43" i="4"/>
  <c r="J43" i="4"/>
  <c r="I43" i="4"/>
  <c r="G43" i="4"/>
  <c r="C16" i="5"/>
  <c r="C39" i="5" s="1"/>
  <c r="J577" i="1" l="1"/>
  <c r="J560" i="1"/>
  <c r="J561" i="1"/>
  <c r="J562" i="1"/>
  <c r="J563" i="1"/>
  <c r="J564" i="1"/>
  <c r="J567" i="1"/>
  <c r="J568" i="1"/>
  <c r="J569" i="1"/>
  <c r="J574" i="1"/>
  <c r="J576" i="1"/>
  <c r="J570" i="1"/>
  <c r="J572" i="1"/>
  <c r="J28" i="1"/>
  <c r="J27" i="1"/>
  <c r="J26" i="1"/>
  <c r="J565" i="1"/>
  <c r="J575" i="1"/>
  <c r="J573" i="1"/>
  <c r="J566" i="1"/>
  <c r="J571" i="1"/>
  <c r="J500" i="1"/>
  <c r="D18" i="4"/>
  <c r="D65" i="4" s="1"/>
  <c r="J124" i="1"/>
  <c r="J243" i="1"/>
  <c r="J52" i="1"/>
  <c r="J550" i="1"/>
  <c r="J190" i="1"/>
  <c r="J105" i="1"/>
  <c r="J44" i="1"/>
  <c r="J188" i="1"/>
  <c r="J482" i="1"/>
  <c r="J304" i="1"/>
  <c r="J51" i="1"/>
  <c r="J227" i="1"/>
  <c r="J524" i="1"/>
  <c r="J209" i="1"/>
  <c r="J426" i="1"/>
  <c r="J318" i="1"/>
  <c r="J206" i="1"/>
  <c r="J205" i="1"/>
  <c r="J273" i="1"/>
  <c r="J255" i="1"/>
  <c r="J178" i="1"/>
  <c r="J268" i="1"/>
  <c r="J65" i="1"/>
  <c r="J123" i="1"/>
  <c r="J416" i="1"/>
  <c r="J84" i="1"/>
  <c r="J234" i="1"/>
  <c r="J399" i="1"/>
  <c r="J466" i="1"/>
  <c r="J138" i="1"/>
  <c r="J192" i="1"/>
  <c r="J313" i="1"/>
  <c r="J229" i="1"/>
  <c r="J40" i="1"/>
  <c r="J362" i="1"/>
  <c r="J171" i="1"/>
  <c r="J218" i="1"/>
  <c r="J113" i="1"/>
  <c r="J332" i="1"/>
  <c r="J183" i="1"/>
  <c r="J182" i="1"/>
  <c r="J233" i="1"/>
  <c r="J272" i="1"/>
  <c r="J222" i="1"/>
  <c r="J545" i="1"/>
  <c r="J443" i="1"/>
  <c r="J235" i="1"/>
  <c r="J225" i="1"/>
  <c r="J384" i="1"/>
  <c r="J414" i="1"/>
  <c r="J103" i="1"/>
  <c r="J257" i="1"/>
  <c r="J301" i="1"/>
  <c r="J109" i="1"/>
  <c r="J505" i="1"/>
  <c r="J387" i="1"/>
  <c r="J385" i="1"/>
  <c r="J204" i="1"/>
  <c r="J436" i="1"/>
  <c r="J428" i="1"/>
  <c r="J373" i="1"/>
  <c r="J139" i="1"/>
  <c r="J112" i="1"/>
  <c r="J241" i="1"/>
  <c r="J458" i="1"/>
  <c r="J71" i="1"/>
  <c r="J108" i="1"/>
  <c r="J258" i="1"/>
  <c r="J195" i="1"/>
  <c r="J232" i="1"/>
  <c r="J444" i="1"/>
  <c r="J249" i="1"/>
  <c r="J193" i="1"/>
  <c r="J137" i="1"/>
  <c r="J492" i="1"/>
  <c r="J303" i="1"/>
  <c r="J307" i="1"/>
  <c r="J62" i="1"/>
  <c r="J150" i="1"/>
  <c r="J289" i="1"/>
  <c r="J278" i="1"/>
  <c r="J539" i="1"/>
  <c r="J361" i="1"/>
  <c r="J379" i="1"/>
  <c r="J305" i="1"/>
  <c r="J459" i="1"/>
  <c r="J374" i="1"/>
  <c r="J63" i="1"/>
  <c r="J271" i="1"/>
  <c r="J224" i="1"/>
  <c r="J348" i="1"/>
  <c r="J465" i="1"/>
  <c r="J184" i="1"/>
  <c r="J341" i="1"/>
  <c r="J78" i="1"/>
  <c r="J161" i="1"/>
  <c r="J70" i="1"/>
  <c r="J100" i="1"/>
  <c r="J431" i="1"/>
  <c r="J245" i="1"/>
  <c r="J220" i="1"/>
  <c r="J340" i="1"/>
  <c r="J534" i="1"/>
  <c r="J85" i="1"/>
  <c r="J104" i="1"/>
  <c r="J406" i="1"/>
  <c r="J54" i="1"/>
  <c r="J60" i="1"/>
  <c r="J177" i="1"/>
  <c r="J76" i="1"/>
  <c r="J499" i="1"/>
  <c r="J111" i="1"/>
  <c r="J402" i="1"/>
  <c r="J252" i="1"/>
  <c r="J81" i="1"/>
  <c r="J140" i="1"/>
  <c r="J468" i="1"/>
  <c r="J522" i="1"/>
  <c r="J495" i="1"/>
  <c r="J114" i="1"/>
  <c r="J106" i="1"/>
  <c r="J276" i="1"/>
  <c r="J477" i="1"/>
  <c r="J337" i="1"/>
  <c r="J407" i="1"/>
  <c r="J394" i="1"/>
  <c r="J157" i="1"/>
  <c r="J450" i="1"/>
  <c r="J314" i="1"/>
  <c r="J250" i="1"/>
  <c r="J308" i="1"/>
  <c r="J75" i="1"/>
  <c r="J156" i="1"/>
  <c r="J378" i="1"/>
  <c r="J397" i="1"/>
  <c r="J356" i="1"/>
  <c r="J472" i="1"/>
  <c r="J474" i="1"/>
  <c r="J213" i="1"/>
  <c r="J408" i="1"/>
  <c r="J290" i="1"/>
  <c r="J324" i="1"/>
  <c r="J357" i="1"/>
  <c r="J405" i="1"/>
  <c r="J34" i="1"/>
  <c r="J398" i="1"/>
  <c r="J212" i="1"/>
  <c r="J342" i="1"/>
  <c r="J83" i="1"/>
  <c r="J155" i="1"/>
  <c r="J219" i="1"/>
  <c r="J506" i="1"/>
  <c r="J288" i="1"/>
  <c r="J169" i="1"/>
  <c r="J382" i="1"/>
  <c r="J403" i="1"/>
  <c r="J148" i="1"/>
  <c r="J203" i="1"/>
  <c r="J513" i="1"/>
  <c r="J464" i="1"/>
  <c r="J533" i="1"/>
  <c r="J381" i="1"/>
  <c r="J493" i="1"/>
  <c r="J375" i="1"/>
  <c r="J491" i="1"/>
  <c r="J526" i="1"/>
  <c r="J504" i="1"/>
  <c r="J456" i="1"/>
  <c r="J69" i="1"/>
  <c r="J498" i="1"/>
  <c r="J369" i="1"/>
  <c r="J447" i="1"/>
  <c r="J120" i="1"/>
  <c r="J230" i="1"/>
  <c r="J236" i="1"/>
  <c r="J317" i="1"/>
  <c r="J442" i="1"/>
  <c r="J223" i="1"/>
  <c r="J99" i="1"/>
  <c r="J129" i="1"/>
  <c r="J476" i="1"/>
  <c r="J202" i="1"/>
  <c r="J298" i="1"/>
  <c r="J316" i="1"/>
  <c r="J441" i="1"/>
  <c r="J352" i="1"/>
  <c r="J354" i="1"/>
  <c r="J231" i="1"/>
  <c r="J237" i="1"/>
  <c r="J430" i="1"/>
  <c r="J391" i="1"/>
  <c r="J266" i="1"/>
  <c r="J463" i="1"/>
  <c r="J396" i="1"/>
  <c r="J179" i="1"/>
  <c r="J320" i="1"/>
  <c r="J360" i="1"/>
  <c r="J542" i="1"/>
  <c r="J142" i="1"/>
  <c r="J181" i="1"/>
  <c r="J293" i="1"/>
  <c r="J538" i="1"/>
  <c r="J494" i="1"/>
  <c r="J519" i="1"/>
  <c r="J347" i="1"/>
  <c r="J126" i="1"/>
  <c r="J29" i="1"/>
  <c r="J74" i="1"/>
  <c r="J228" i="1"/>
  <c r="J172" i="1"/>
  <c r="J152" i="1"/>
  <c r="J201" i="1"/>
  <c r="J558" i="1"/>
  <c r="J180" i="1"/>
  <c r="J300" i="1"/>
  <c r="J556" i="1"/>
  <c r="J286" i="1"/>
  <c r="J529" i="1"/>
  <c r="J547" i="1"/>
  <c r="J254" i="1"/>
  <c r="J275" i="1"/>
  <c r="J514" i="1"/>
  <c r="J345" i="1"/>
  <c r="J280" i="1"/>
  <c r="J541" i="1"/>
  <c r="J174" i="1"/>
  <c r="J64" i="1"/>
  <c r="J437" i="1"/>
  <c r="J470" i="1"/>
  <c r="J543" i="1"/>
  <c r="J136" i="1"/>
  <c r="J516" i="1"/>
  <c r="J355" i="1"/>
  <c r="J395" i="1"/>
  <c r="J147" i="1"/>
  <c r="J149" i="1"/>
  <c r="J154" i="1"/>
  <c r="J200" i="1"/>
  <c r="J248" i="1"/>
  <c r="J544" i="1"/>
  <c r="J134" i="1"/>
  <c r="J265" i="1"/>
  <c r="J31" i="1"/>
  <c r="J438" i="1"/>
  <c r="J326" i="1"/>
  <c r="J107" i="1"/>
  <c r="J102" i="1"/>
  <c r="J364" i="1"/>
  <c r="J141" i="1"/>
  <c r="J93" i="1"/>
  <c r="J423" i="1"/>
  <c r="J528" i="1"/>
  <c r="J319" i="1"/>
  <c r="J333" i="1"/>
  <c r="J32" i="1"/>
  <c r="J445" i="1"/>
  <c r="J503" i="1"/>
  <c r="J368" i="1"/>
  <c r="J287" i="1"/>
  <c r="J279" i="1"/>
  <c r="J521" i="1"/>
  <c r="J343" i="1"/>
  <c r="J383" i="1"/>
  <c r="J77" i="1"/>
  <c r="J400" i="1"/>
  <c r="J162" i="1"/>
  <c r="J153" i="1"/>
  <c r="J199" i="1"/>
  <c r="J37" i="1"/>
  <c r="J421" i="1"/>
  <c r="J502" i="1"/>
  <c r="J122" i="1"/>
  <c r="J433" i="1"/>
  <c r="J334" i="1"/>
  <c r="J168" i="1"/>
  <c r="J475" i="1"/>
  <c r="J480" i="1"/>
  <c r="J247" i="1"/>
  <c r="J520" i="1"/>
  <c r="J471" i="1"/>
  <c r="J283" i="1"/>
  <c r="J427" i="1"/>
  <c r="J429" i="1"/>
  <c r="J143" i="1"/>
  <c r="J452" i="1"/>
  <c r="J269" i="1"/>
  <c r="J390" i="1"/>
  <c r="J530" i="1"/>
  <c r="J68" i="1"/>
  <c r="J98" i="1"/>
  <c r="J350" i="1"/>
  <c r="J82" i="1"/>
  <c r="J401" i="1"/>
  <c r="J151" i="1"/>
  <c r="J197" i="1"/>
  <c r="J198" i="1"/>
  <c r="J451" i="1"/>
  <c r="J284" i="1"/>
  <c r="J389" i="1"/>
  <c r="J486" i="1"/>
  <c r="J294" i="1"/>
  <c r="J144" i="1"/>
  <c r="J515" i="1"/>
  <c r="J346" i="1"/>
  <c r="J372" i="1"/>
  <c r="J39" i="1"/>
  <c r="J351" i="1"/>
  <c r="J377" i="1"/>
  <c r="J96" i="1"/>
  <c r="J256" i="1"/>
  <c r="J497" i="1"/>
  <c r="J509" i="1"/>
  <c r="J325" i="1"/>
  <c r="J66" i="1"/>
  <c r="J274" i="1"/>
  <c r="J119" i="1"/>
  <c r="J462" i="1"/>
  <c r="J483" i="1"/>
  <c r="J282" i="1"/>
  <c r="J415" i="1"/>
  <c r="J167" i="1"/>
  <c r="J460" i="1"/>
  <c r="J101" i="1"/>
  <c r="J469" i="1"/>
  <c r="J330" i="1"/>
  <c r="J376" i="1"/>
  <c r="J312" i="1"/>
  <c r="J315" i="1"/>
  <c r="J80" i="1"/>
  <c r="J413" i="1"/>
  <c r="J173" i="1"/>
  <c r="J210" i="1"/>
  <c r="J263" i="1"/>
  <c r="J166" i="1"/>
  <c r="J454" i="1"/>
  <c r="J110" i="1"/>
  <c r="J242" i="1"/>
  <c r="J473" i="1"/>
  <c r="J386" i="1"/>
  <c r="J262" i="1"/>
  <c r="J518" i="1"/>
  <c r="J552" i="1"/>
  <c r="J323" i="1"/>
  <c r="J33" i="1"/>
  <c r="J532" i="1"/>
  <c r="J422" i="1"/>
  <c r="J485" i="1"/>
  <c r="J446" i="1"/>
  <c r="J285" i="1"/>
  <c r="J511" i="1"/>
  <c r="J328" i="1"/>
  <c r="J479" i="1"/>
  <c r="J363" i="1"/>
  <c r="J127" i="1"/>
  <c r="J217" i="1"/>
  <c r="J53" i="1"/>
  <c r="J59" i="1"/>
  <c r="J79" i="1"/>
  <c r="J412" i="1"/>
  <c r="J160" i="1"/>
  <c r="J194" i="1"/>
  <c r="J540" i="1"/>
  <c r="J510" i="1"/>
  <c r="J327" i="1"/>
  <c r="J478" i="1"/>
  <c r="J36" i="1"/>
  <c r="J365" i="1"/>
  <c r="J270" i="1"/>
  <c r="J117" i="1"/>
  <c r="J419" i="1"/>
  <c r="J435" i="1"/>
  <c r="J165" i="1"/>
  <c r="J453" i="1"/>
  <c r="J440" i="1"/>
  <c r="J191" i="1"/>
  <c r="J353" i="1"/>
  <c r="J296" i="1"/>
  <c r="J35" i="1"/>
  <c r="J420" i="1"/>
  <c r="J170" i="1"/>
  <c r="J371" i="1"/>
  <c r="J244" i="1"/>
  <c r="J496" i="1"/>
  <c r="J531" i="1"/>
  <c r="J306" i="1"/>
  <c r="J56" i="1"/>
  <c r="J91" i="1"/>
  <c r="J411" i="1"/>
  <c r="J132" i="1"/>
  <c r="J226" i="1"/>
  <c r="J536" i="1"/>
  <c r="J425" i="1"/>
  <c r="J481" i="1"/>
  <c r="J370" i="1"/>
  <c r="J448" i="1"/>
  <c r="J546" i="1"/>
  <c r="J67" i="1"/>
  <c r="J489" i="1"/>
  <c r="J537" i="1"/>
  <c r="J331" i="1"/>
  <c r="J507" i="1"/>
  <c r="J417" i="1"/>
  <c r="J336" i="1"/>
  <c r="J548" i="1"/>
  <c r="J238" i="1"/>
  <c r="J133" i="1"/>
  <c r="J432" i="1"/>
  <c r="J261" i="1"/>
  <c r="J517" i="1"/>
  <c r="J240" i="1"/>
  <c r="J38" i="1"/>
  <c r="J366" i="1"/>
  <c r="J439" i="1"/>
  <c r="J251" i="1"/>
  <c r="J344" i="1"/>
  <c r="J57" i="1"/>
  <c r="J92" i="1"/>
  <c r="J410" i="1"/>
  <c r="J159" i="1"/>
  <c r="J211" i="1"/>
  <c r="J295" i="1"/>
  <c r="J260" i="1"/>
  <c r="J557" i="1"/>
  <c r="J239" i="1"/>
  <c r="J321" i="1"/>
  <c r="J297" i="1"/>
  <c r="J461" i="1"/>
  <c r="J359" i="1"/>
  <c r="J380" i="1"/>
  <c r="J118" i="1"/>
  <c r="J424" i="1"/>
  <c r="J292" i="1"/>
  <c r="J146" i="1"/>
  <c r="J418" i="1"/>
  <c r="J559" i="1"/>
  <c r="J508" i="1"/>
  <c r="J299" i="1"/>
  <c r="J116" i="1"/>
  <c r="J553" i="1"/>
  <c r="J551" i="1"/>
  <c r="J449" i="1"/>
  <c r="J246" i="1"/>
  <c r="J335" i="1"/>
  <c r="J50" i="1"/>
  <c r="J58" i="1"/>
  <c r="J125" i="1"/>
  <c r="J409" i="1"/>
  <c r="J73" i="1"/>
  <c r="J208" i="1"/>
  <c r="J135" i="1"/>
  <c r="J115" i="1"/>
  <c r="J281" i="1"/>
  <c r="J549" i="1"/>
  <c r="J163" i="1"/>
  <c r="J128" i="1"/>
  <c r="J329" i="1"/>
  <c r="J291" i="1"/>
  <c r="J221" i="1"/>
  <c r="J484" i="1"/>
  <c r="J259" i="1"/>
  <c r="J176" i="1"/>
  <c r="J501" i="1"/>
  <c r="J264" i="1"/>
  <c r="J467" i="1"/>
  <c r="J393" i="1"/>
  <c r="J130" i="1"/>
  <c r="J488" i="1"/>
  <c r="J95" i="1"/>
  <c r="J434" i="1"/>
  <c r="J322" i="1"/>
  <c r="J175" i="1"/>
  <c r="J145" i="1"/>
  <c r="J339" i="1"/>
  <c r="J349" i="1"/>
  <c r="J61" i="1"/>
  <c r="J189" i="1"/>
  <c r="J404" i="1"/>
  <c r="J158" i="1"/>
  <c r="J207" i="1"/>
  <c r="J392" i="1"/>
  <c r="J487" i="1"/>
  <c r="J94" i="1"/>
  <c r="J455" i="1"/>
  <c r="J525" i="1"/>
  <c r="J512" i="1"/>
  <c r="J131" i="1"/>
  <c r="J72" i="1"/>
  <c r="J535" i="1"/>
  <c r="J367" i="1"/>
  <c r="J97" i="1"/>
  <c r="J527" i="1"/>
  <c r="J388" i="1"/>
  <c r="J121" i="1"/>
  <c r="J267" i="1"/>
  <c r="J277" i="1"/>
  <c r="J523" i="1"/>
  <c r="J358" i="1"/>
  <c r="J457" i="1"/>
  <c r="J253" i="1"/>
  <c r="J164" i="1"/>
  <c r="J490" i="1"/>
  <c r="I10" i="1"/>
  <c r="J554" i="1"/>
  <c r="J555" i="1"/>
  <c r="D38" i="5" l="1"/>
  <c r="C62" i="4" s="1"/>
  <c r="G10" i="6"/>
  <c r="D34" i="5"/>
  <c r="D23" i="5"/>
  <c r="D20" i="5"/>
  <c r="D36" i="5"/>
  <c r="D35" i="5"/>
  <c r="D25" i="5"/>
  <c r="D37" i="5"/>
  <c r="D33" i="5"/>
  <c r="D32" i="5"/>
  <c r="D31" i="5"/>
  <c r="D22" i="5"/>
  <c r="D29" i="5"/>
  <c r="D26" i="5"/>
  <c r="D21" i="5"/>
  <c r="D18" i="5"/>
  <c r="D19" i="5"/>
  <c r="D24" i="5"/>
  <c r="D30" i="5"/>
  <c r="D15" i="5"/>
  <c r="D27" i="5"/>
  <c r="D17" i="5"/>
  <c r="D28" i="5"/>
  <c r="D16" i="5"/>
  <c r="D10" i="5"/>
  <c r="H10" i="4" s="1"/>
  <c r="I12" i="1"/>
  <c r="J215" i="1"/>
  <c r="J42" i="1"/>
  <c r="J311" i="1"/>
  <c r="J196" i="1"/>
  <c r="J216" i="1"/>
  <c r="J45" i="1"/>
  <c r="J30" i="1"/>
  <c r="J87" i="1"/>
  <c r="J310" i="1"/>
  <c r="J24" i="1"/>
  <c r="J338" i="1"/>
  <c r="J20" i="1"/>
  <c r="J185" i="1"/>
  <c r="J187" i="1"/>
  <c r="J25" i="1"/>
  <c r="J89" i="1"/>
  <c r="J214" i="1"/>
  <c r="J23" i="1"/>
  <c r="J19" i="1"/>
  <c r="J86" i="1"/>
  <c r="J48" i="1"/>
  <c r="J41" i="1"/>
  <c r="J43" i="1"/>
  <c r="J88" i="1"/>
  <c r="J17" i="1"/>
  <c r="J18" i="1"/>
  <c r="J302" i="1"/>
  <c r="J90" i="1"/>
  <c r="J49" i="1"/>
  <c r="J186" i="1"/>
  <c r="J21" i="1"/>
  <c r="J22" i="1"/>
  <c r="J309" i="1"/>
  <c r="J47" i="1"/>
  <c r="J15" i="1"/>
  <c r="J16" i="1"/>
  <c r="J46" i="1"/>
  <c r="J55" i="1"/>
  <c r="D39" i="5" l="1"/>
  <c r="C44" i="4"/>
  <c r="C28" i="4"/>
  <c r="C40" i="4"/>
  <c r="C50" i="4"/>
  <c r="C26" i="4"/>
  <c r="C24" i="4"/>
  <c r="C38" i="4"/>
  <c r="C48" i="4"/>
  <c r="C60" i="4"/>
  <c r="C56" i="4"/>
  <c r="C32" i="4"/>
  <c r="C22" i="4"/>
  <c r="C30" i="4"/>
  <c r="C52" i="4"/>
  <c r="C18" i="4"/>
  <c r="C42" i="4"/>
  <c r="C36" i="4"/>
  <c r="C20" i="4"/>
  <c r="C58" i="4"/>
  <c r="C16" i="4"/>
  <c r="C46" i="4"/>
  <c r="C34" i="4"/>
  <c r="C54" i="4"/>
  <c r="G12" i="6"/>
  <c r="D11" i="5"/>
  <c r="F61" i="4" l="1"/>
  <c r="H61" i="4"/>
  <c r="G61" i="4"/>
  <c r="E61" i="4"/>
  <c r="J61" i="4"/>
  <c r="I61" i="4"/>
  <c r="K61" i="4"/>
  <c r="L61" i="4"/>
  <c r="H21" i="4"/>
  <c r="K21" i="4"/>
  <c r="F21" i="4"/>
  <c r="G21" i="4"/>
  <c r="J21" i="4"/>
  <c r="I21" i="4"/>
  <c r="L21" i="4"/>
  <c r="E21" i="4"/>
  <c r="F23" i="4"/>
  <c r="J23" i="4"/>
  <c r="I23" i="4"/>
  <c r="E23" i="4"/>
  <c r="H23" i="4"/>
  <c r="K23" i="4"/>
  <c r="L23" i="4"/>
  <c r="G23" i="4"/>
  <c r="J37" i="4"/>
  <c r="L37" i="4"/>
  <c r="F37" i="4"/>
  <c r="I37" i="4"/>
  <c r="K37" i="4"/>
  <c r="G37" i="4"/>
  <c r="E37" i="4"/>
  <c r="H37" i="4"/>
  <c r="H27" i="4"/>
  <c r="L27" i="4"/>
  <c r="I27" i="4"/>
  <c r="F27" i="4"/>
  <c r="E27" i="4"/>
  <c r="J27" i="4"/>
  <c r="G27" i="4"/>
  <c r="K27" i="4"/>
  <c r="F35" i="4"/>
  <c r="G35" i="4"/>
  <c r="H35" i="4"/>
  <c r="K35" i="4"/>
  <c r="J35" i="4"/>
  <c r="E35" i="4"/>
  <c r="I35" i="4"/>
  <c r="L35" i="4"/>
  <c r="F31" i="4"/>
  <c r="L31" i="4"/>
  <c r="I31" i="4"/>
  <c r="G31" i="4"/>
  <c r="E31" i="4"/>
  <c r="K31" i="4"/>
  <c r="J31" i="4"/>
  <c r="H31" i="4"/>
  <c r="F29" i="4"/>
  <c r="L29" i="4"/>
  <c r="I29" i="4"/>
  <c r="K29" i="4"/>
  <c r="E29" i="4"/>
  <c r="J29" i="4"/>
  <c r="H29" i="4"/>
  <c r="G29" i="4"/>
  <c r="I19" i="4"/>
  <c r="J19" i="4"/>
  <c r="F19" i="4"/>
  <c r="H19" i="4"/>
  <c r="G19" i="4"/>
  <c r="K19" i="4"/>
  <c r="L19" i="4"/>
  <c r="E19" i="4"/>
  <c r="K39" i="4"/>
  <c r="H39" i="4"/>
  <c r="F39" i="4"/>
  <c r="G39" i="4"/>
  <c r="E39" i="4"/>
  <c r="I39" i="4"/>
  <c r="J39" i="4"/>
  <c r="L39" i="4"/>
  <c r="L17" i="4"/>
  <c r="H17" i="4"/>
  <c r="K17" i="4"/>
  <c r="I17" i="4"/>
  <c r="E17" i="4"/>
  <c r="G17" i="4"/>
  <c r="F17" i="4"/>
  <c r="J17" i="4"/>
  <c r="J33" i="4"/>
  <c r="I33" i="4"/>
  <c r="H33" i="4"/>
  <c r="L33" i="4"/>
  <c r="G33" i="4"/>
  <c r="F33" i="4"/>
  <c r="E33" i="4"/>
  <c r="K33" i="4"/>
  <c r="K41" i="4"/>
  <c r="L41" i="4"/>
  <c r="J41" i="4"/>
  <c r="I41" i="4"/>
  <c r="E41" i="4"/>
  <c r="G41" i="4"/>
  <c r="H41" i="4"/>
  <c r="F41" i="4"/>
  <c r="G65" i="4" l="1"/>
  <c r="L65" i="4"/>
  <c r="E65" i="4"/>
  <c r="E68" i="4" s="1"/>
  <c r="I65" i="4"/>
  <c r="J65" i="4"/>
  <c r="K65" i="4"/>
  <c r="F65" i="4"/>
  <c r="H65" i="4"/>
  <c r="F68" i="4" l="1"/>
  <c r="G68" i="4" s="1"/>
  <c r="H68" i="4" s="1"/>
  <c r="I68" i="4" s="1"/>
  <c r="J68" i="4" s="1"/>
  <c r="K68" i="4" s="1"/>
  <c r="L68" i="4" s="1"/>
  <c r="D68" i="4"/>
  <c r="C68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314" authorId="0" shapeId="0" xr:uid="{00000000-0006-0000-0000-000001000000}">
      <text>
        <r>
          <rPr>
            <sz val="10"/>
            <color rgb="FF000000"/>
            <rFont val="Arial"/>
            <family val="2"/>
          </rPr>
          <t>======
ID#AAAAMkxJFWc
    (2021-06-22 16:52:44)
Laje - Cx. dágua</t>
        </r>
      </text>
    </comment>
  </commentList>
</comments>
</file>

<file path=xl/sharedStrings.xml><?xml version="1.0" encoding="utf-8"?>
<sst xmlns="http://schemas.openxmlformats.org/spreadsheetml/2006/main" count="6595" uniqueCount="2047">
  <si>
    <t xml:space="preserve">OBRA: </t>
  </si>
  <si>
    <t xml:space="preserve">Tipo de Intervenção: </t>
  </si>
  <si>
    <t>Endereço :</t>
  </si>
  <si>
    <t>Investimento:</t>
  </si>
  <si>
    <t>TAB.  REF.:</t>
  </si>
  <si>
    <t>Item</t>
  </si>
  <si>
    <t>Código</t>
  </si>
  <si>
    <t>Ref.</t>
  </si>
  <si>
    <t>Descrição dos Serviços</t>
  </si>
  <si>
    <t>Un.</t>
  </si>
  <si>
    <t>Qtd.</t>
  </si>
  <si>
    <t xml:space="preserve">% </t>
  </si>
  <si>
    <t>01.01</t>
  </si>
  <si>
    <t>01.01.01</t>
  </si>
  <si>
    <t>UN</t>
  </si>
  <si>
    <t>02.01</t>
  </si>
  <si>
    <t>02.01.01</t>
  </si>
  <si>
    <t>02.01.02</t>
  </si>
  <si>
    <t>03.01</t>
  </si>
  <si>
    <t>03.01.01</t>
  </si>
  <si>
    <t>03.01.02</t>
  </si>
  <si>
    <t>03.02</t>
  </si>
  <si>
    <t>03.02.01</t>
  </si>
  <si>
    <t>03.02.04</t>
  </si>
  <si>
    <t>03.02.05</t>
  </si>
  <si>
    <t>03.02.06</t>
  </si>
  <si>
    <t>03.02.07</t>
  </si>
  <si>
    <t>03.02.08</t>
  </si>
  <si>
    <t>04.01</t>
  </si>
  <si>
    <t>04.01.01</t>
  </si>
  <si>
    <t>04.01.02</t>
  </si>
  <si>
    <t>04.01.03</t>
  </si>
  <si>
    <t>04.02</t>
  </si>
  <si>
    <t>04.02.01</t>
  </si>
  <si>
    <t>04.02.02</t>
  </si>
  <si>
    <t>04.02.03</t>
  </si>
  <si>
    <t>04.03</t>
  </si>
  <si>
    <t>04.03.01</t>
  </si>
  <si>
    <t>05.01</t>
  </si>
  <si>
    <t>05.01.01</t>
  </si>
  <si>
    <t>06.01</t>
  </si>
  <si>
    <t>06.01.01</t>
  </si>
  <si>
    <t>06.02</t>
  </si>
  <si>
    <t>06.02.01</t>
  </si>
  <si>
    <t>06.02.02</t>
  </si>
  <si>
    <t>06.02.03</t>
  </si>
  <si>
    <t>06.03</t>
  </si>
  <si>
    <t>06.03.01</t>
  </si>
  <si>
    <t>07.01</t>
  </si>
  <si>
    <t>07.01.01</t>
  </si>
  <si>
    <t>07.01.02</t>
  </si>
  <si>
    <t>08.01</t>
  </si>
  <si>
    <t>08.01.01</t>
  </si>
  <si>
    <t>08.01.02</t>
  </si>
  <si>
    <t>09.01</t>
  </si>
  <si>
    <t>09.01.01</t>
  </si>
  <si>
    <t>09.01.02</t>
  </si>
  <si>
    <t>09.01.03</t>
  </si>
  <si>
    <t>09.01.04</t>
  </si>
  <si>
    <t>09.01.05</t>
  </si>
  <si>
    <t>09.01.06</t>
  </si>
  <si>
    <t>10.01</t>
  </si>
  <si>
    <t>10.01.01</t>
  </si>
  <si>
    <t>10.01.02</t>
  </si>
  <si>
    <t>11.01</t>
  </si>
  <si>
    <t>11.01.01</t>
  </si>
  <si>
    <t>11.01.03</t>
  </si>
  <si>
    <t>11.01.04</t>
  </si>
  <si>
    <t>11.01.05</t>
  </si>
  <si>
    <t>12.01</t>
  </si>
  <si>
    <t>12.01.01</t>
  </si>
  <si>
    <t>12.01.02</t>
  </si>
  <si>
    <t>12.01.03</t>
  </si>
  <si>
    <t>12.01.04</t>
  </si>
  <si>
    <t>12.01.06</t>
  </si>
  <si>
    <t>12.02</t>
  </si>
  <si>
    <t>12.02.01</t>
  </si>
  <si>
    <t>12.02.02</t>
  </si>
  <si>
    <t>12.02.03</t>
  </si>
  <si>
    <t>12.03</t>
  </si>
  <si>
    <t>12.03.01</t>
  </si>
  <si>
    <t>13.01</t>
  </si>
  <si>
    <t>13.01.01</t>
  </si>
  <si>
    <t>13.01.02</t>
  </si>
  <si>
    <t>13.01.03</t>
  </si>
  <si>
    <t>ESQUADRIAS</t>
  </si>
  <si>
    <t>ELEVADOR</t>
  </si>
  <si>
    <t>14.01</t>
  </si>
  <si>
    <t>14.01.01</t>
  </si>
  <si>
    <t>14.01.02</t>
  </si>
  <si>
    <t>14.01.03</t>
  </si>
  <si>
    <t>SERVIÇOS COMPLEMENTARES</t>
  </si>
  <si>
    <t>15.01</t>
  </si>
  <si>
    <t>15.01.01</t>
  </si>
  <si>
    <t>15.01.02</t>
  </si>
  <si>
    <t>15.01.03</t>
  </si>
  <si>
    <t>Descrição</t>
  </si>
  <si>
    <t>H</t>
  </si>
  <si>
    <t>M3</t>
  </si>
  <si>
    <t>KG</t>
  </si>
  <si>
    <t>ITEM</t>
  </si>
  <si>
    <t>DESCRIÇÃO DOS SERVIÇOS</t>
  </si>
  <si>
    <t xml:space="preserve">TOTAL  GERAL </t>
  </si>
  <si>
    <t>Peso</t>
  </si>
  <si>
    <t>Valor do Serviço</t>
  </si>
  <si>
    <t>%</t>
  </si>
  <si>
    <t>R$</t>
  </si>
  <si>
    <t>Sub-Total</t>
  </si>
  <si>
    <t>Total Geral</t>
  </si>
  <si>
    <t>M2</t>
  </si>
  <si>
    <t>02.01.03</t>
  </si>
  <si>
    <t>12.01.05</t>
  </si>
  <si>
    <t>Foi considerado arredondamento de duas casas decimais para Quantidade; Custo Unitário; BDI; Custo Total. Para os cálculos utilizamos arredondamento de duas casas decimais após a vírgula. As empresas Proponentes devem seguir a mesma regra para o preenchimento da planilha.</t>
  </si>
  <si>
    <t>01.01.02</t>
  </si>
  <si>
    <t>01.01.03</t>
  </si>
  <si>
    <t>01.01.04</t>
  </si>
  <si>
    <t>01.01.05</t>
  </si>
  <si>
    <t>01.01.06</t>
  </si>
  <si>
    <t>SINAPI</t>
  </si>
  <si>
    <t>CDHU</t>
  </si>
  <si>
    <t>03.02.02</t>
  </si>
  <si>
    <t>03.02.03</t>
  </si>
  <si>
    <t>11.01.02</t>
  </si>
  <si>
    <t>13.01.04</t>
  </si>
  <si>
    <t>13.01.05</t>
  </si>
  <si>
    <t>BDI:</t>
  </si>
  <si>
    <t>Custo un. S/ BDI</t>
  </si>
  <si>
    <t>VALOR TOTAL C/BDI</t>
  </si>
  <si>
    <t>SERVIÇOS PRELIMINARES</t>
  </si>
  <si>
    <t>M</t>
  </si>
  <si>
    <t>01.01.07</t>
  </si>
  <si>
    <t>01.01.08</t>
  </si>
  <si>
    <t>01.01.09</t>
  </si>
  <si>
    <t>02.01.04</t>
  </si>
  <si>
    <t>02.01.05</t>
  </si>
  <si>
    <t>11.01.06</t>
  </si>
  <si>
    <t>12.01.07</t>
  </si>
  <si>
    <t>13.01.06</t>
  </si>
  <si>
    <t>IMPERMEABILIZAÇÃO</t>
  </si>
  <si>
    <t>OBRA:</t>
  </si>
  <si>
    <t>Área de intervenção:</t>
  </si>
  <si>
    <t>Invest./Área:</t>
  </si>
  <si>
    <t xml:space="preserve">Endereço : </t>
  </si>
  <si>
    <t xml:space="preserve">TAB.  REF.: </t>
  </si>
  <si>
    <t>DEMONSTRATIVO DE COMPOSIÇÃO</t>
  </si>
  <si>
    <t>Referência</t>
  </si>
  <si>
    <t>Unid.</t>
  </si>
  <si>
    <t>Quant.</t>
  </si>
  <si>
    <t>Valor unit.</t>
  </si>
  <si>
    <t>Valor Total</t>
  </si>
  <si>
    <t>Total para a Composição</t>
  </si>
  <si>
    <t>MES</t>
  </si>
  <si>
    <t>94295</t>
  </si>
  <si>
    <t>MESTRE DE OBRAS COM ENCARGOS COMPLEMENTARES</t>
  </si>
  <si>
    <t>93563</t>
  </si>
  <si>
    <t>ALMOXARIFE COM ENCARGOS COMPLEMENTARES</t>
  </si>
  <si>
    <t>03.01.03</t>
  </si>
  <si>
    <t>03.01.04</t>
  </si>
  <si>
    <t>03.01.05</t>
  </si>
  <si>
    <t>03.01.06</t>
  </si>
  <si>
    <t>03.01.07</t>
  </si>
  <si>
    <t>03.01.08</t>
  </si>
  <si>
    <t>ARRASAMENTO MECANICO DE ESTACA DE CONCRETO ARMADO, DIAMETROS DE ATÉ 40 CM. AF_05/2021</t>
  </si>
  <si>
    <t>03.03</t>
  </si>
  <si>
    <t>03.03.01</t>
  </si>
  <si>
    <t>03.03.02</t>
  </si>
  <si>
    <t>03.03.03</t>
  </si>
  <si>
    <t>03.03.04</t>
  </si>
  <si>
    <t>03.04</t>
  </si>
  <si>
    <t>03.04.01</t>
  </si>
  <si>
    <t>03.04.02</t>
  </si>
  <si>
    <t>03.04.03</t>
  </si>
  <si>
    <t>03.04.04</t>
  </si>
  <si>
    <t>03.04.05</t>
  </si>
  <si>
    <t>04.01.04</t>
  </si>
  <si>
    <t>04.01.05</t>
  </si>
  <si>
    <t>04.02.04</t>
  </si>
  <si>
    <t>QUADROS</t>
  </si>
  <si>
    <t>05.02</t>
  </si>
  <si>
    <t>05.03</t>
  </si>
  <si>
    <t>05.02.01</t>
  </si>
  <si>
    <t>05.03.01</t>
  </si>
  <si>
    <t>06.01.02</t>
  </si>
  <si>
    <t>06.01.03</t>
  </si>
  <si>
    <t>06.01.04</t>
  </si>
  <si>
    <t>VIDROS</t>
  </si>
  <si>
    <t>06.04</t>
  </si>
  <si>
    <t>06.04.01</t>
  </si>
  <si>
    <t>07.01.03</t>
  </si>
  <si>
    <t>07.01.04</t>
  </si>
  <si>
    <t>07.01.05</t>
  </si>
  <si>
    <t>07.01.06</t>
  </si>
  <si>
    <t>INSTALAÇÃO HIDRÁULICA</t>
  </si>
  <si>
    <t>09.02.02</t>
  </si>
  <si>
    <t>09.01.07</t>
  </si>
  <si>
    <t>09.01.08</t>
  </si>
  <si>
    <t>09.01.09</t>
  </si>
  <si>
    <t>09.01.10</t>
  </si>
  <si>
    <t>09.01.11</t>
  </si>
  <si>
    <t>09.01.12</t>
  </si>
  <si>
    <t>09.02</t>
  </si>
  <si>
    <t>09.02.01</t>
  </si>
  <si>
    <t>11.02</t>
  </si>
  <si>
    <t>11.03</t>
  </si>
  <si>
    <t>13.02</t>
  </si>
  <si>
    <t>13.02.01</t>
  </si>
  <si>
    <t>15.01.04</t>
  </si>
  <si>
    <t>15.01.05</t>
  </si>
  <si>
    <t>15.01.06</t>
  </si>
  <si>
    <t>15.01.07</t>
  </si>
  <si>
    <t>15.01.08</t>
  </si>
  <si>
    <t>15.01.09</t>
  </si>
  <si>
    <t>15.01.10</t>
  </si>
  <si>
    <t>15.01.11</t>
  </si>
  <si>
    <t>15.01.12</t>
  </si>
  <si>
    <t>06.03.02</t>
  </si>
  <si>
    <t>06.03.03</t>
  </si>
  <si>
    <t>06.03.04</t>
  </si>
  <si>
    <t>06.03.05</t>
  </si>
  <si>
    <t>06.04.02</t>
  </si>
  <si>
    <t>103689</t>
  </si>
  <si>
    <t>FORNECIMENTO E INSTALAÇÃO DE PLACA DE OBRA COM CHAPA GALVANIZADA E ESTRUTURA DE MADEIRA. AF_03/2022_PS</t>
  </si>
  <si>
    <t>98459</t>
  </si>
  <si>
    <t>TAPUME COM TELHA METÁLICA. AF_03/2024</t>
  </si>
  <si>
    <t>101509</t>
  </si>
  <si>
    <t>ENTRADA DE ENERGIA ELÉTRICA, AÉREA, TRIFÁSICA, COM CAIXA DE EMBUTIR, CABO DE 10 MM2 E DISJUNTOR DIN 50A (NÃO INCLUSO O POSTE DE CONCRETO). AF_07/2020</t>
  </si>
  <si>
    <t>PRÓPRIA</t>
  </si>
  <si>
    <t>FNDE 03</t>
  </si>
  <si>
    <t>LIGAÇÃO PROVISÓRIA DE ÁGUA E ESGOTO</t>
  </si>
  <si>
    <t>99059</t>
  </si>
  <si>
    <t>LOCAÇÃO CONVENCIONAL DE OBRA, UTILIZANDO GABARITO DE TÁBUAS CORRIDAS PONTALETADAS A CADA 2,00M -  2 UTILIZAÇÕES. AF_03/2024</t>
  </si>
  <si>
    <t>FNDE 231</t>
  </si>
  <si>
    <t>LOCACAO DE CONTAINER 2,30 X 6,00 M, ALT. 2,50 M, COM 1 SANITARIO, PARA ESCRITORIO, COMPLETO, SEM DIVISORIAS INTERNAS (NAO INCLUI MOBILIZACAO/DESMOBILIZACAO)</t>
  </si>
  <si>
    <t>MÊS</t>
  </si>
  <si>
    <t>FNDE 230</t>
  </si>
  <si>
    <t>LOCACAO DE CONTAINER 2,30 X 6,00 M, ALT. 2,50 M, PARA ESCRITORIO, SEM DIVISORIAS INTERNAS E SEM SANITARIO (NAO INCLUI MOBILIZACAO/DESMOBILIZACAO)</t>
  </si>
  <si>
    <t>FNDE 232</t>
  </si>
  <si>
    <t>LOCACAO DE CONTAINER 2,30 X 6,00 M, ALT. 2,50 M, PARA SANITARIO, COM 4 BACIAS, 8 CHUVEIROS,1 LAVATORIO E 1 MICTORIO (NAO INCLUI MOBILIZACAO/DESMOBILIZACAO)</t>
  </si>
  <si>
    <t>FNDE 392</t>
  </si>
  <si>
    <t>ADMINISTRAÇÃO LOCAL TIPO 2</t>
  </si>
  <si>
    <t>MOVIMENTO DE TERRA PARA FUNDAÇÕES</t>
  </si>
  <si>
    <t>EDIFICAÇÃO</t>
  </si>
  <si>
    <t>98525</t>
  </si>
  <si>
    <t>LIMPEZA MECANIZADA DE CAMADA VEGETAL, VEGETAÇÃO E PEQUENAS ÁRVORES (DIÂMETRO DE TRONCO MENOR QUE 0,20 M), COM TRATOR DE ESTEIRAS. AF_03/2024</t>
  </si>
  <si>
    <t>94306</t>
  </si>
  <si>
    <t>ATERRO MECANIZADO DE VALA COM ESCAVADEIRA HIDRÁULICA (CAPACIDADE DA CAÇAMBA: 0,8 M³ / POTÊNCIA: 111 HP), LARGURA ATÉ 2,5 M, PROFUNDIDADE DE 1,5 A 3,0 M, COM SOLO ARGILO-ARENOSO. AF_08/2023</t>
  </si>
  <si>
    <t>96523</t>
  </si>
  <si>
    <t>ESCAVAÇÃO MANUAL PARA BLOCO DE COROAMENTO OU SAPATA (INCLUINDO ESCAVAÇÃO PARA COLOCAÇÃO DE FÔRMAS). AF_01/2024</t>
  </si>
  <si>
    <t>101617</t>
  </si>
  <si>
    <t>PREPARO DE FUNDO DE VALA COM LARGURA MAIOR OU IGUAL A 1,5 M E MENOR QUE 2,5 M (ACERTO DO SOLO NATURAL). AF_08/2020</t>
  </si>
  <si>
    <t>93381</t>
  </si>
  <si>
    <t>REATERRO MECANIZADO DE VALA COM RETROESCAVADEIRA (CAPACIDADE DA CAÇAMBA   DA RETRO: 0,26 M³/POTÊNCIA: 88 HP), LARGURA 0,8 A 1,5 M, PROFUNDIDADE 1,5 A 3,0 M, COM SOLO (SEM SUBSTITUIÇÃO) DE 1ª CATEGORIA E COMPACTADOR DE SOLOS DE PERCUSSÃO. AF_08/2023</t>
  </si>
  <si>
    <t>MURETA ABRIGO DE GÁS</t>
  </si>
  <si>
    <t>02.02</t>
  </si>
  <si>
    <t>CASTELO D'ÁGUA</t>
  </si>
  <si>
    <t>FUNDAÇÕES</t>
  </si>
  <si>
    <t>CONCRETO ARMADO PARA SAPATAS</t>
  </si>
  <si>
    <t>96619</t>
  </si>
  <si>
    <t>LASTRO DE CONCRETO MAGRO, APLICADO EM BLOCOS DE COROAMENTO OU SAPATAS, ESPESSURA DE 5 CM. AF_01/2024</t>
  </si>
  <si>
    <t>96534</t>
  </si>
  <si>
    <t>FABRICAÇÃO, MONTAGEM E DESMONTAGEM DE FÔRMA PARA BLOCO DE COROAMENTO, EM MADEIRA SERRADA, E=25 MM, 4 UTILIZAÇÕES. AF_01/2024</t>
  </si>
  <si>
    <t>104917</t>
  </si>
  <si>
    <t>ARMAÇÃO DE SAPATA ISOLADA, VIGA BALDRAME E SAPATA CORRIDA UTILIZANDO AÇO CA-50 DE 6,3 MM - MONTAGEM. AF_01/2024</t>
  </si>
  <si>
    <t>104918</t>
  </si>
  <si>
    <t>ARMAÇÃO DE SAPATA ISOLADA, VIGA BALDRAME E SAPATA CORRIDA UTILIZANDO AÇO CA-50 DE 8 MM - MONTAGEM. AF_01/2024</t>
  </si>
  <si>
    <t>104919</t>
  </si>
  <si>
    <t>ARMAÇÃO DE SAPATA ISOLADA, VIGA BALDRAME E SAPATA CORRIDA UTILIZANDO AÇO CA-50 DE 10 MM - MONTAGEM. AF_01/2024</t>
  </si>
  <si>
    <t>104920</t>
  </si>
  <si>
    <t>ARMAÇÃO DE BLOCO, SAPATA ISOLADA, VIGA BALDRAME E SAPATA CORRIDA UTILIZANDO AÇO CA-50 DE 12,5 MM - MONTAGEM. AF_01/2024</t>
  </si>
  <si>
    <t>92915</t>
  </si>
  <si>
    <t>ARMAÇÃO DE ESTRUTURAS DIVERSAS DE CONCRETO ARMADO, EXCETO VIGAS, PILARES, LAJES E FUNDAÇÕES, UTILIZANDO AÇO CA-60 DE 5,0 MM - MONTAGEM. AF_06/2022</t>
  </si>
  <si>
    <t>96558</t>
  </si>
  <si>
    <t>CONCRETAGEM DE SAPATA, FCK 30 MPA, COM USO DE BOMBA - LANÇAMENTO, ADENSAMENTO E ACABAMENTO. AF_01/2024</t>
  </si>
  <si>
    <t>(CONCRETO ARMADO PARA VIGA BALDRAME)</t>
  </si>
  <si>
    <t>96616</t>
  </si>
  <si>
    <t>LASTRO DE CONCRETO MAGRO, APLICADO EM BLOCOS DE COROAMENTO OU SAPATAS. AF_01/2024</t>
  </si>
  <si>
    <t>96543</t>
  </si>
  <si>
    <t>ARMAÇÃO DE BLOCO UTILIZANDO AÇO CA-60 DE 5 MM - MONTAGEM. AF_01/2024</t>
  </si>
  <si>
    <t>96557</t>
  </si>
  <si>
    <t>CONCRETAGEM DE BLOCO DE COROAMENTO OU VIGA BALDRAME, FCK 30 MPA, COM USO DE BOMBA - LANÇAMENTO, ADENSAMENTO E ACABAMENTO. AF_01/2024</t>
  </si>
  <si>
    <t>100896</t>
  </si>
  <si>
    <t>ESTACA ESCAVADA MECANICAMENTE, SEM FLUIDO ESTABILIZANTE, COM 25CM DE DIÂMETRO, CONCRETO LANÇADO POR CAMINHÃO BETONEIRA (EXCLUSIVE MOBILIZAÇÃO E DESMOBILIZAÇÃO). AF_01/2020_PA</t>
  </si>
  <si>
    <t>95601</t>
  </si>
  <si>
    <t>96540</t>
  </si>
  <si>
    <t>FABRICAÇÃO, MONTAGEM E DESMONTAGEM DE FÔRMA PARA BLOCO DE COROAMENTO, EM CHAPA DE MADEIRA COMPENSADA RESINADA, E=17 MM, 4 UTILIZAÇÕES. AF_01/2024</t>
  </si>
  <si>
    <t>96546</t>
  </si>
  <si>
    <t>ARMAÇÃO DE BLOCO UTILIZANDO AÇO CA-50 DE 10 MM - MONTAGEM. AF_01/2024</t>
  </si>
  <si>
    <t>104915</t>
  </si>
  <si>
    <t>ARMAÇÃO DE BLOCO E SAPATA UTILIZANDO AÇO CA-50 DE 25 MM - MONTAGEM. AF_01/2024</t>
  </si>
  <si>
    <t>103797</t>
  </si>
  <si>
    <t>ARMAÇÃO DE DESCIDA D'ÁGUA UTILIZANDO AÇO CA-60 DE 5 MM - MONTAGEM. AF_08/2022</t>
  </si>
  <si>
    <t>03.05</t>
  </si>
  <si>
    <t>96542</t>
  </si>
  <si>
    <t>FABRICAÇÃO, MONTAGEM E DESMONTAGEM DE FÔRMA PARA VIGA BALDRAME, EM CHAPA DE MADEIRA COMPENSADA RESINADA, E=17 MM, 4 UTILIZAÇÕES. AF_01/2024</t>
  </si>
  <si>
    <t>SUPERESTRUTURA</t>
  </si>
  <si>
    <t>CONCRETO ARMADO - PILARES</t>
  </si>
  <si>
    <t>92443</t>
  </si>
  <si>
    <t>MONTAGEM E DESMONTAGEM DE FÔRMA DE PILARES RETANGULARES E ESTRUTURAS SIMILARES, PÉ-DIREITO SIMPLES, EM CHAPA DE MADEIRA COMPENSADA PLASTIFICADA, 18 UTILIZAÇÕES. AF_09/2020</t>
  </si>
  <si>
    <t>92762</t>
  </si>
  <si>
    <t>ARMAÇÃO DE PILAR OU VIGA DE ESTRUTURA CONVENCIONAL DE CONCRETO ARMADO UTILIZANDO AÇO CA-50 DE 10,0 MM - MONTAGEM. AF_06/2022</t>
  </si>
  <si>
    <t>92763</t>
  </si>
  <si>
    <t>ARMAÇÃO DE PILAR OU VIGA DE ESTRUTURA CONVENCIONAL DE CONCRETO ARMADO UTILIZANDO AÇO CA-50 DE 12,5 MM - MONTAGEM. AF_06/2022</t>
  </si>
  <si>
    <t>92759</t>
  </si>
  <si>
    <t>ARMAÇÃO DE PILAR OU VIGA DE ESTRUTURA CONVENCIONAL DE CONCRETO ARMADO UTILIZANDO AÇO CA-60 DE 5,0 MM - MONTAGEM. AF_06/2022</t>
  </si>
  <si>
    <t>103672</t>
  </si>
  <si>
    <t>CONCRETAGEM DE PILARES, FCK = 25 MPA, COM USO DE BOMBA - LANÇAMENTO, ADENSAMENTO E ACABAMENTO. AF_02/2022_PS</t>
  </si>
  <si>
    <t>CONCRETO ARMADO - VIGAS</t>
  </si>
  <si>
    <t>92761</t>
  </si>
  <si>
    <t>ARMAÇÃO DE PILAR OU VIGA DE ESTRUTURA CONVENCIONAL DE CONCRETO ARMADO UTILIZANDO AÇO CA-50 DE 8,0 MM - MONTAGEM. AF_06/2022</t>
  </si>
  <si>
    <t>103675</t>
  </si>
  <si>
    <t>CONCRETAGEM DE VIGAS E LAJES, FCK=25 MPA, PARA LAJES MACIÇAS OU NERVURADAS COM USO DE BOMBA - LANÇAMENTO, ADENSAMENTO E ACABAMENTO. AF_02/2022_PS</t>
  </si>
  <si>
    <t>CONCRETO ARMADO PARA VERGAS</t>
  </si>
  <si>
    <t>93184</t>
  </si>
  <si>
    <t>VERGA PRÉ-MOLDADA COM ATÉ 1,5 M DE VÃO, ESPESSURA DE *20* CM. AF_03/2024</t>
  </si>
  <si>
    <t>CONCRETO ARMADO - MURETA - PILARESCONCRETO ARMADO - MURETA - PILARES</t>
  </si>
  <si>
    <t>04.04</t>
  </si>
  <si>
    <t>04.05</t>
  </si>
  <si>
    <t>CONCRETO ARMADO - CASA DE GÁS - PILARES VIGAS E LAJE</t>
  </si>
  <si>
    <t>92760</t>
  </si>
  <si>
    <t>ARMAÇÃO DE PILAR OU VIGA DE ESTRUTURA CONVENCIONAL DE CONCRETO ARMADO UTILIZANDO AÇO CA-50 DE 6,3 MM - MONTAGEM. AF_06/2022</t>
  </si>
  <si>
    <t>04.06</t>
  </si>
  <si>
    <t>ESTRUTURA METÁLICA</t>
  </si>
  <si>
    <t>ESTRUTURA TRELIÇADA DE COBERTURA, TIPO FINK, COM LIGAÇÕES SOLDADAS, INCLUSOS PERFIS METÁLICOS, CHAPAS METÁLICAS, MÃO DE OBRA E TRANSPORTE COM GUINDASTE - FORNECIMENTO E INSTALAÇÃO. AF_01/2020_PSA</t>
  </si>
  <si>
    <t>04.07</t>
  </si>
  <si>
    <t>PAVIMENTAÇÃO INTERNA DE PISO DE CONCRETO 7 CM</t>
  </si>
  <si>
    <t>97083</t>
  </si>
  <si>
    <t>COMPACTAÇÃO MECÂNICA DE SOLO PARA EXECUÇÃO DE RADIER, PISO DE CONCRETO OU LAJE SOBRE SOLO, COM COMPACTADOR DE SOLOS A PERCUSSÃO. AF_09/2021</t>
  </si>
  <si>
    <t>96622</t>
  </si>
  <si>
    <t>LASTRO COM MATERIAL GRANULAR, APLICADO EM PISOS OU LAJES SOBRE SOLO, ESPESSURA DE *5 CM*. AF_01/2024</t>
  </si>
  <si>
    <t>97087</t>
  </si>
  <si>
    <t>CAMADA SEPARADORA PARA EXECUÇÃO DE RADIER, PISO DE CONCRETO OU LAJE SOBRE SOLO, EM LONA PLÁSTICA. AF_09/2021</t>
  </si>
  <si>
    <t>94991</t>
  </si>
  <si>
    <t>EXECUÇÃO DE PASSEIO (CALÇADA) OU PISO DE CONCRETO COM CONCRETO MOLDADO IN LOCO, USINADO C20, ACABAMENTO CONVENCIONAL, NÃO ARMADO. AF_08/2022</t>
  </si>
  <si>
    <t>04.08</t>
  </si>
  <si>
    <t>PAVIMENTAÇÃO EXTERNA - CALÇADA DE PISO DE CONCRETO 7 CM</t>
  </si>
  <si>
    <t>SISTEMA DE VEDAÇÃO VERTICAL</t>
  </si>
  <si>
    <t>ELEMENTOS VAZADOS</t>
  </si>
  <si>
    <t>101161</t>
  </si>
  <si>
    <t>ALVENARIA DE VEDAÇÃO COM ELEMENTO VAZADO DE CONCRETO (COBOGÓ) DE 7X50X50CM E ARGAMASSA DE ASSENTAMENTO COM PREPARO EM BETONEIRA. AF_05/2020</t>
  </si>
  <si>
    <t>103322</t>
  </si>
  <si>
    <t>ALVENARIA DE VEDAÇÃO DE BLOCOS CERÂMICOS FURADOS NA VERTICAL DE 9X19X39 CM (ESPESSURA 9 CM) E ARGAMASSA DE ASSENTAMENTO COM PREPARO EM BETONEIRA. AF_12/2021</t>
  </si>
  <si>
    <t>103328</t>
  </si>
  <si>
    <t>ALVENARIA DE VEDAÇÃO DE BLOCOS CERÂMICOS FURADOS NA HORIZONTAL DE 9X19X19 CM (ESPESSURA 9 CM) E ARGAMASSA DE ASSENTAMENTO COM PREPARO EM BETONEIRA. AF_12/2021</t>
  </si>
  <si>
    <t>103324</t>
  </si>
  <si>
    <t>ALVENARIA DE VEDAÇÃO DE BLOCOS CERÂMICOS FURADOS NA VERTICAL DE 14X19X39 CM (ESPESSURA 14 CM) E ARGAMASSA DE ASSENTAMENTO COM PREPARO EM BETONEIRA. AF_12/2021</t>
  </si>
  <si>
    <t>101159</t>
  </si>
  <si>
    <t>ALVENARIA DE VEDAÇÃO DE BLOCOS CERÂMICOS MACIÇOS DE 5X10X20CM (ESPESSURA 10CM) E ARGAMASSA DE ASSENTAMENTO COM PREPARO EM BETONEIRA. AF_05/2020</t>
  </si>
  <si>
    <t>ALVENARIA DA MURETA</t>
  </si>
  <si>
    <t>DIVISÓRIAS</t>
  </si>
  <si>
    <t>102253</t>
  </si>
  <si>
    <t>DIVISORIA SANITÁRIA, TIPO CABINE, EM GRANITO CINZA POLIDO, ESP = 3CM, ASSENTADO COM ARGAMASSA COLANTE AC III-E, EXCLUSIVE FERRAGENS. AF_01/2021</t>
  </si>
  <si>
    <t>FNDE 129</t>
  </si>
  <si>
    <t>INSTALAÇÃO DE BOX DE VIDRO TEMPERADO, E = 10 MM, ENCAIXADO EM PERFIL U</t>
  </si>
  <si>
    <t xml:space="preserve">M2    </t>
  </si>
  <si>
    <t>96370</t>
  </si>
  <si>
    <t>PAREDE COM SISTEMA EM CHAPAS DE GESSO PARA DRYWALL, USO INTERNO, COM UMA FACE SIMPLES E ESTRUTURA METÁLICA COM GUIAS SIMPLES, SEM VÃOS. AF_07/2023_PS</t>
  </si>
  <si>
    <t>05.04</t>
  </si>
  <si>
    <t>PORTAS DE MADEIRA</t>
  </si>
  <si>
    <t>FNDE 433</t>
  </si>
  <si>
    <t>PM1 - KIT DE PORTA DE MADEIRA PARA PINTURA, SEMI-OCA (LEVE OU MÉDIA), PADRÃO MÉDIO, 70X210CM, ESPESSURA DE 3,5CM, ITENS INCLUSOS: DOBRADIÇAS, MONTAGEM E INSTALAÇÃO DO BATENTE, FECHADURA COM EXECUÇÃO DO FURO - FORNECIMENTO E INSTALAÇÃO</t>
  </si>
  <si>
    <t>FNDE 247</t>
  </si>
  <si>
    <t>KIT DE PORTA DE MADEIRA COM VENEZIANA, 80X210CM (ESPESSURA DE 3CM), PADRÃO MÉDIO, ITENS INCLUSOS: DOBRADIÇAS, MONTAGEM E INSTALAÇÃO DE BATENTE, FECHADURA COM EXECUÇÃO DO FURO - FORNECIMENTO E INSTALAÇÃO</t>
  </si>
  <si>
    <t>FNDE 246</t>
  </si>
  <si>
    <t>KIT DE PORTA DE MADEIRA FRISADA, SEMI-OCA (LEVE OU MÉDIA), PADRÃO MÉDIO, 80X210CM, ESPESSURA DE 3,5CM, ITENS INCLUSOS: DOBRADIÇAS, MONTAGEM E INSTALAÇÃO DE BATENTE, FECHADURA COM EXECUÇÃO DO FURO - FORNECIMENTO E INSTALAÇÃO. AF_12/2019</t>
  </si>
  <si>
    <t>FNDE 434</t>
  </si>
  <si>
    <t xml:space="preserve"> KIT DE PORTA DE MADEIRA FRISADA, SEMI-OCA (LEVE OU MÉDIA), PADRÃO MÉDIO, 80X210CM, ESPESSURA DE 3,5CM, ITENS INCLUSOS: DOBRADIÇAS, MONTAGEM E INSTALAÇÃO DE BATENTE, FECHADURA COM EXECUÇÃO DO FURO - FORNECIMENTO E INSTALAÇÃO. AF_12/2019</t>
  </si>
  <si>
    <t>FNDE 430</t>
  </si>
  <si>
    <t>KIT DE PORTA DE MADEIRA COM VISOR DE VIDRO, 80X210CM (ESPESSURA DE 3CM), PADRÃO POPULAR, ITENS INCLUSOS: DOBRADIÇAS, MONTAGEM E INSTALAÇÃO DE BATENTE, FECHADURA COM EXECUÇÃO DO FURO - FORNECIMENTO E INSTALAÇÃO. AF_12/2019</t>
  </si>
  <si>
    <t>FNDE 432</t>
  </si>
  <si>
    <t>PM6 -PORTA EM COMPENSADO DE MADEIRA E=2cm REVESTIDA COM LAMINADO MELAMÍNICO COM VARIAÇÃO DE CORES</t>
  </si>
  <si>
    <t>FNDE 431</t>
  </si>
  <si>
    <t>INSTALAÇÃO DE VIDRO LISO INCOLOR ESQUADRIA PM5 , E = 6 MM, EM ESQUADRIA DE MADEIRA, FIXADO COM BAGUETE</t>
  </si>
  <si>
    <t>06.01.05</t>
  </si>
  <si>
    <t>06.01.06</t>
  </si>
  <si>
    <t>06.01.07</t>
  </si>
  <si>
    <t>FERRAGENS E ACESSÓRIOS</t>
  </si>
  <si>
    <t>100705</t>
  </si>
  <si>
    <t>TARJETA TIPO LIVRE/OCUPADO PARA PORTA DE BANHEIRO. AF_12/2019</t>
  </si>
  <si>
    <t>100866</t>
  </si>
  <si>
    <t>BARRA DE APOIO RETA, EM ACO INOX POLIDO, COMPRIMENTO 60CM, FIXADA NA PAREDE - FORNECIMENTO E INSTALAÇÃO. AF_01/2020</t>
  </si>
  <si>
    <t>FNDE 04</t>
  </si>
  <si>
    <t>CHAPA METÁLICA (ALUMÍNIO) 0,90 M X 0,40 M, ESPESSURA 1 MM PARA AS PORTAS</t>
  </si>
  <si>
    <t>PORTAS EM ALUMÍNIO</t>
  </si>
  <si>
    <t>FNDE 251</t>
  </si>
  <si>
    <t>PORTA DE ABRIR - PA1 - 100 X 210 CM EM CHAPA DE ALUMÍNIO, COM VENEZIANA E VIDRO MINIBOREAL 6 MM, INCLUSO FECHADURA E PUXADOR - CONFORME PROJETO DE ESQUADRIAS</t>
  </si>
  <si>
    <t>FNDE 252</t>
  </si>
  <si>
    <t>PORTA DE ABRIR - PA2 - 80 X 210 CM EM CHAPA DE ALUMÍNIO, TIPO VENEZIANA COM GUARNIÇÃO, FIXAÇÃO COM PARAFUSOS - FORNECIMENTO E INSTALAÇÃO - CONFORME PROJETO DE ESQUADRIAS</t>
  </si>
  <si>
    <t>FNDE 253</t>
  </si>
  <si>
    <t>PORTA DE ABRIR 2 FOLHAS - PA3 - 160 X 210 CM EM CHAPA DE ALUMÍNIO, TIPO VENEZIANA COM GUARNIÇÃO, FIXAÇÃO COM PARAFUSOS - FORNECIMENTO E INSTALAÇÃO - CONFORME PROJETO DE ESQUADRIAS</t>
  </si>
  <si>
    <t>FNDE 435</t>
  </si>
  <si>
    <t>PORTA DE CORRER - PA4- 450 X 210 CM, DE ALUMÍNIO, COM DUAS FOLHAS FIXAS E DUAS FOLHAS DE CORRER PARA VIDRO, INCLUSO VIDRO LISO INCOLOR 8 MM, FECHADURA E PUXADOR, SEM ALIZAR - CONFORME PROJETO DE ESQUADRIAS</t>
  </si>
  <si>
    <t>FNDE 436</t>
  </si>
  <si>
    <t>PORTA DE ABRIR  - PA5 - 120 X 170 CM EM CHAPA DE ALUMÍNIO, TIPO VENEZIANA COM GUARNIÇÃO, FIXAÇÃO COM PARAFUSOS - FORNECIMENTO E INSTALAÇÃO - CONFORME PROJETO DE ESQUADRIAS</t>
  </si>
  <si>
    <t>JANELAS EM ALUMÍNIO</t>
  </si>
  <si>
    <t>FNDE 258</t>
  </si>
  <si>
    <t>JANELA DE ALUMÍNIO - JA-1 - 70 X 125 CM, TIPO GUILHOTINA COMPLETA, COM VIDROS, BATENTE E FERRAGENS. EXCLUSIVE ALIZAR, ACABAMENTO E CONTRAMARCO, CONFORME PROJETO DE ESQUADRIAS</t>
  </si>
  <si>
    <t>FNDE 438</t>
  </si>
  <si>
    <t>JANELA DE ALUMÍNIO - JA-2 - 110 X 195 CM, TIPO GUILHOTINACOMPLETA, COM VIDROS, BATENTE E FERRAGENS. EXCLUSIVE ALIZAR, ACABAMENTO E CONTRAMARCO, CONFORME PROJETO DE ESQUADRIAS</t>
  </si>
  <si>
    <t>FNDE 275</t>
  </si>
  <si>
    <t>JANELA DE ALUMÍNIO JA-3 - 140 X 115, TIPO FIXA, PARA VIDRO, COM VIDRO, BATENTE E FERRAGENS. EXCLUSIVE ACABAMENTO, ALIZAR E CONTRAMARCO, CONFORME PROJETO DE ESQUADRIAS</t>
  </si>
  <si>
    <t>FNDE 439</t>
  </si>
  <si>
    <t>JANELA DE ALUMÍNIO - JA-4 - 140 X 195 CM, TIPO GUILHOTINA COMPLETA, COM VIDROS, BATENTE E FERRAGENS. EXCLUSIVE ALIZAR, ACABAMENTO E CONTRAMARCO, CONFORME PROJETO DE ESQUADRIAS</t>
  </si>
  <si>
    <t>FNDE 440</t>
  </si>
  <si>
    <t>JANELA DE ALUMÍNIO JA-5 - 200 X 105 CM, TIPO FIXA, PARA VIDRO, COM VIDRO, BATENTE E FERRAGENS. EXCLUSIVE ACABAMENTO, ALIZAR E CONTRAMARCO, CONFORME PROJETO DE ESQUADRIAS</t>
  </si>
  <si>
    <t>FNDE 441</t>
  </si>
  <si>
    <t>JANELA DE ALUMÍNIO - JA-6 - 210 X 50 CM, TIPO MAXIM-AR, COM VIDROS, BATENTE E FERRAGENS. EXCLUSIVE ALIZAR, ACABAMENTO E CONTRAMARCO, CONFORME PROJETO DE ESQUADRIAS</t>
  </si>
  <si>
    <t>FNDE 264</t>
  </si>
  <si>
    <t>JANELA DE ALUMÍNIO - JA-7 - 210 X 75 CM, TIPO MAXIM-AR, COM VIDROS, BATENTE E FERRAGENS. EXCLUSIVE ALIZAR, ACABAMENTO E CONTRAMARCO, CONFORME PROJETO DE ESQUADRIAS</t>
  </si>
  <si>
    <t>FNDE 268</t>
  </si>
  <si>
    <t>JANELA DE ALUMÍNIO - JA-8 - 210 X 100 CM, TIPO MAXIM-AR, COM VIDROS, BATENTE E FERRAGENS. EXCLUSIVE ALIZAR, ACABAMENTO E CONTRAMARCO, CONFORME PROJETO DE ESQUADRIAS</t>
  </si>
  <si>
    <t>FNDE 265</t>
  </si>
  <si>
    <t>JANELA DE ALUMÍNIO - JA-9 - 210 X 150 CM, TIPO MAXIM-AR, COM VIDROS, BATENTE E FERRAGENS. EXCLUSIVE ALIZAR, ACABAMENTO E CONTRAMARCO, CONFORME PROJETO DE ESQUADRIAS</t>
  </si>
  <si>
    <t>FNDE 442</t>
  </si>
  <si>
    <t>JANELA DE ALUMÍNIO - JA-10 - 70 X 75 CM, TIPO MAXIM-AR, COM VIDROS, BATENTE E FERRAGENS. EXCLUSIVE ALIZAR, ACABAMENTO E CONTRAMARCO, CONFORME PROJETO DE ESQUADRIAS</t>
  </si>
  <si>
    <t>FNDE 270</t>
  </si>
  <si>
    <t>JANELA DE ALUMÍNIO - JA-11 - 140 X 75 CM, TIPO MAXIM-AR, COM VIDROS, BATENTE E FERRAGENS. EXCLUSIVE ALIZAR, ACABAMENTO E CONTRAMARCO, CONFORME PROJETO DE ESQUADRIAS</t>
  </si>
  <si>
    <t>FNDE 443</t>
  </si>
  <si>
    <t>JANELA DE ALUMÍNIO - JA-12 - 420 X 50 CM, TIPO MAXIM-AR, COM VIDROS, BATENTE E FERRAGENS. EXCLUSIVE ALIZAR, ACABAMENTO E CONTRAMARCO, CONFORME PROJETO DE ESQUADRIAS</t>
  </si>
  <si>
    <t>FNDE 444</t>
  </si>
  <si>
    <t>JANELA DE ALUMÍNIO - JA-13 - 560 X 100 CM, TIPO MAXIM-AR, COM VIDROS, BATENTE E FERRAGENS. EXCLUSIVE ALIZAR, ACABAMENTO E CONTRAMARCO, CONFORME PROJETO DE ESQUADRIAS</t>
  </si>
  <si>
    <t>FNDE 445</t>
  </si>
  <si>
    <t>JANELA DE ALUMÍNIO JA-14 - 160 X 85, TIPO FIXA, PARA VIDRO, COM VIDRO, BATENTE E FERRAGENS. EXCLUSIVE ACABAMENTO, ALIZAR E CONTRAMARCO, CONFORME PROJETO DE ESQUADRIAS</t>
  </si>
  <si>
    <t>FNDE 05</t>
  </si>
  <si>
    <t>TELA TIPO MOSQUITEIRO - FIXADA NA ESQUADRIA - CONFORME PROJETO DE ESQUADRIAS</t>
  </si>
  <si>
    <t>FNDE 437</t>
  </si>
  <si>
    <t>PORTA DE VIDRO - PV1 - 175X 230 CM, DE ABRIR DUAS FOLHAS TEMPERADO INCOLOR 10 MM, CONFORME PROJETO</t>
  </si>
  <si>
    <t>ESQUADRIA GERAL</t>
  </si>
  <si>
    <t>FNDE 280</t>
  </si>
  <si>
    <t>PF1 - PORTÃO METÁLICO DE ABRIR, 1,40 X 2,20 M, COM CHAPA METÁLICA, INCLUSO PINTURA, CONFORME PROJETO DE ESQUADRIAS</t>
  </si>
  <si>
    <t>FNDE 08</t>
  </si>
  <si>
    <t>PF2 - PORTÃO METÁLICO DE ABRIR,  1,40 X 1,05 M, COM CHAPA METÁLICA, INCLUSO PINTURA, CONFORME PROJETO DE ESQUADRIAS</t>
  </si>
  <si>
    <t>FNDE 281</t>
  </si>
  <si>
    <t>FECHAMENTO EM CHAPA METÁLICA PERFURADA, INCLUSO PINTURA, CONFORME PROJETO</t>
  </si>
  <si>
    <t>FNDE 283</t>
  </si>
  <si>
    <t>CERCA/GRADIL H=1,58M, MALHA 5 X 15CM -  GALVANIZADO</t>
  </si>
  <si>
    <t>FNDE 446</t>
  </si>
  <si>
    <t>P01 - PORTÃO METÁLICO 1,50 x 2,10 M , MALHA 5 X 20CM - FIO 5,00MM, REVESTIDOS EM POLIESTER POR PROCESSO DE PINTURA ELETROSTÁTICA (GRADIL), NA COR BRANCA - FORNECIMENTO E INSTALAÇÃO</t>
  </si>
  <si>
    <t>FNDE 447</t>
  </si>
  <si>
    <t>P02 - PORTÃO METÁLICO 1,00 x 2,00 M , MALHA 5 X 20CM - FIO 5,00MM, REVESTIDOS EM POLIESTER POR PROCESSO DE PINTURA ELETROSTÁTICA (GRADIL), NA COR BRANCA - FORNECIMENTO E INSTALAÇÃO</t>
  </si>
  <si>
    <t>FNDE 448</t>
  </si>
  <si>
    <t>P03 - PORTÃO METÁLICO 3,12 x 2,00 M , MALHA 5 X 20CM - FIO 5,00MM, REVESTIDOS EM POLIESTER POR PROCESSO DE PINTURA ELETROSTÁTICA (GRADIL), NA COR BRANCA - FORNECIMENTO E INSTALAÇÃO</t>
  </si>
  <si>
    <t>06.05</t>
  </si>
  <si>
    <t>SISTEMAS DE COBERTURA</t>
  </si>
  <si>
    <t>FNDE 20</t>
  </si>
  <si>
    <t>TELHA TERMOISOLANTE REVESTIDA EM ACO GALVALUME, FACE SUPERIOR TRAPEZOIDAL E FACE INFERIOR PLANA (NAO INCLUI ACESSORIOS DE FIXACAO), REVEST COM ESPESSURA DE 0,50 MM, COM PRE-PINTURA DE COR BRANCA NAS DUAS FACES, NUCLEO EM POLIIOCIANURATO (PIR) COM ESPESSURA DE 50 MM</t>
  </si>
  <si>
    <t>94229</t>
  </si>
  <si>
    <t>CALHA EM CHAPA DE AÇO GALVANIZADO NÚMERO 24, DESENVOLVIMENTO DE 100 CM, INCLUSO TRANSPORTE VERTICAL. AF_07/2019</t>
  </si>
  <si>
    <t>FNDE 422</t>
  </si>
  <si>
    <t>RUFO EM CHAPA DE AÇO GALVANIZADO NR. 24, DESENVOLVIMENTO 73 CM</t>
  </si>
  <si>
    <t>FNDE 423</t>
  </si>
  <si>
    <t>RUFO EM CHAPA DE AÇO GALVANIZADO NR. 24, DESENVOLVIMENTO 39 CM</t>
  </si>
  <si>
    <t>FNDE 424</t>
  </si>
  <si>
    <t>RUFO EM CHAPA DE AÇO GALVANIZADO NR. 24, DESENVOLVIMENTO 32 CM</t>
  </si>
  <si>
    <t>FNDE 167</t>
  </si>
  <si>
    <t>PINGADEIRA EM CHAPA DE AÇO GALVANIZADO</t>
  </si>
  <si>
    <t>FNDE 172</t>
  </si>
  <si>
    <t xml:space="preserve"> IMPERMEABILIZAÇÃO DE VIGA BALDRAME COM EMULSÃO ASFÁLTICA, 2 DEMÃOS</t>
  </si>
  <si>
    <t>FNDE 174</t>
  </si>
  <si>
    <t>IMPERMEABILIZAÇÃO DE PISO COM EMULSÃO ASFÁLTICA, 2 DEMÃOS</t>
  </si>
  <si>
    <t>REVESTIMENTOS INTERNO E EXTERNO</t>
  </si>
  <si>
    <t>87878</t>
  </si>
  <si>
    <t>CHAPISCO APLICADO EM ALVENARIAS E ESTRUTURAS DE CONCRETO INTERNAS, COM COLHER DE PEDREIRO.  ARGAMASSA TRAÇO 1:3 COM PREPARO MANUAL. AF_10/2022</t>
  </si>
  <si>
    <t>87535</t>
  </si>
  <si>
    <t>EMBOÇO, EM ARGAMASSA TRAÇO 1:2:8, PREPARO MECÂNICO, APLICADO MANUALMENTE EM PAREDES INTERNAS DE AMBIENTES COM ÁREA MAIOR QUE 10M², E = 17,5MM, COM TALISCAS. AF_03/2024</t>
  </si>
  <si>
    <t>87792</t>
  </si>
  <si>
    <t>EMBOÇO OU MASSA ÚNICA EM ARGAMASSA TRAÇO 1:2:8, PREPARO MECÂNICO COM BETONEIRA 400 L, APLICADA MANUALMENTE EM PANOS CEGOS DE FACHADA (SEM PRESENÇA DE VÃOS), ESPESSURA DE 25 MM. AF_08/2022</t>
  </si>
  <si>
    <t>87543</t>
  </si>
  <si>
    <t>MASSA ÚNICA, EM ARGAMASSA INDUSTRIALIZADA, PREPARO MECÂNICO, APLICADA COM EQUIPAMENTO DE MISTURA E PROJEÇÃO DE ARGAMASSA EM PAREDES INTERNAS, E = 5MM, SEM TALISCAS. AF_03/2024</t>
  </si>
  <si>
    <t>87273</t>
  </si>
  <si>
    <t>REVESTIMENTO CERÂMICO PARA PAREDES INTERNAS COM PLACAS TIPO ESMALTADA DE DIMENSÕES 33X45 CM APLICADAS NA ALTURA INTEIRA DAS PAREDES. AF_02/2023_PE</t>
  </si>
  <si>
    <t>FNDE 293</t>
  </si>
  <si>
    <t xml:space="preserve"> REVESTIMENTO CERÂMICO PARA PAREDES INTERNAS COM PLACAS TIPO ESMALTADA EXTRA DE DIMENSÕES 10X10 CM COR AMARELA APLICADAS NA ALTURA INTEIRA DAS PAREDES</t>
  </si>
  <si>
    <t>FNDE 294</t>
  </si>
  <si>
    <t>REVESTIMENTO CERÂMICO PARA PAREDES INTERNAS COM PLACAS TIPO ESMALTADA EXTRA DE DIMENSÕES 10X10 CM COR AZUL APLICADAS NA ALTURA INTEIRA DAS PAREDES</t>
  </si>
  <si>
    <t>FNDE 295</t>
  </si>
  <si>
    <t>REVESTIMENTO CERÂMICO PARA PAREDES INTERNAS COM PLACAS TIPO ESMALTADA EXTRA DE DIMENSÕES 10X10 CM COR BRANCA APLICADAS NA ALTURA INTEIRA DAS PAREDES</t>
  </si>
  <si>
    <t>FNDE 296</t>
  </si>
  <si>
    <t>REVESTIMENTO CERÂMICO PARA PAREDES INTERNAS COM PLACAS TIPO ESMALTADA EXTRA DE DIMENSÕES 10X10 CM COR VERMELHA APLICADAS NA ALTURA INTEIRA DAS PAREDES</t>
  </si>
  <si>
    <t>FNDE 245</t>
  </si>
  <si>
    <t>RODA MEIO EM MADEIRA, ALTURA 7CM, FIXADO COM COLA</t>
  </si>
  <si>
    <t>96114</t>
  </si>
  <si>
    <t>FORRO EM DRYWALL, PARA AMBIENTES COMERCIAIS, INCLUSIVE ESTRUTURA BIRECIONAL DE FIXAÇÃO. AF_08/2023_PS</t>
  </si>
  <si>
    <t>FNDE 18</t>
  </si>
  <si>
    <t>FORRO DE FIBRA MINERAL EM PLACAS DE 625 X 625 MM, E = 15 MM, BORDA RETA, COM PINTURA ANTIMOFO, APOIADO EM PERFIL DE ACO GALVANIZADO COM 24 MM DE BASE - INSTALADO</t>
  </si>
  <si>
    <t>MURETA</t>
  </si>
  <si>
    <t>SISTEMAS DE PISOS</t>
  </si>
  <si>
    <t>PAVIMENTAÇÃO INTERNA</t>
  </si>
  <si>
    <t>FNDE 182</t>
  </si>
  <si>
    <t>CONTRAPISO DE CONCRETO NÃO-ESTRUTURAL, ESPESSURA 3 CM E PREPARO MECÂNICO</t>
  </si>
  <si>
    <t>98680</t>
  </si>
  <si>
    <t>PISO CIMENTADO, TRAÇO 1:3 (CIMENTO E AREIA), ACABAMENTO LISO, ESPESSURA 3,0 CM, PREPARO MECÂNICO DA ARGAMASSA. AF_09/2020</t>
  </si>
  <si>
    <t>87755</t>
  </si>
  <si>
    <t>CONTRAPISO EM ARGAMASSA TRAÇO 1:4 (CIMENTO E AREIA), PREPARO MECÂNICO COM BETONEIRA 400 L, APLICADO EM ÁREAS MOLHADAS SOBRE IMPERMEABILIZAÇÃO, ACABAMENTO NÃO REFORÇADO, ESPESSURA 3CM. AF_07/2021</t>
  </si>
  <si>
    <t>87257</t>
  </si>
  <si>
    <t>REVESTIMENTO CERÂMICO PARA PISO COM PLACAS TIPO ESMALTADA DE DIMENSÕES 60X60 CM APLICADA EM AMBIENTES DE ÁREA MAIOR QUE 10 M2. AF_02/2023_PE</t>
  </si>
  <si>
    <t>87251</t>
  </si>
  <si>
    <t>REVESTIMENTO CERÂMICO PARA PISO COM PLACAS TIPO ESMALTADA DE DIMENSÕES 45X45 CM APLICADA EM AMBIENTES DE ÁREA MAIOR QUE 10 M2. AF_02/2023_PE</t>
  </si>
  <si>
    <t>FNDE 425</t>
  </si>
  <si>
    <t>PISO VINÍLICO SEMI-FLEXÍVEL EM MANTA ESPESSURA 2 MM</t>
  </si>
  <si>
    <t>FNDE 09</t>
  </si>
  <si>
    <t>NATA DE CIMENTO COM COLA PVA, PARA NIVELAMENTO  DE CONTRAPISO PARA ASSENTAMENTO DE PISO VINÍLICO</t>
  </si>
  <si>
    <t>88650</t>
  </si>
  <si>
    <t>RODAPÉ CERÂMICO DE 7CM DE ALTURA COM PLACAS TIPO ESMALTADA DE DIMENSÕES 60X60CM. AF_02/2023</t>
  </si>
  <si>
    <t>98688</t>
  </si>
  <si>
    <t>RODAPÉ EM POLIESTIRENO, ALTURA 5 CM. AF_09/2020</t>
  </si>
  <si>
    <t>98689</t>
  </si>
  <si>
    <t>SOLEIRA EM GRANITO, LARGURA 15 CM, ESPESSURA 2,0 CM. AF_09/2020</t>
  </si>
  <si>
    <t>FNDE 426</t>
  </si>
  <si>
    <t>SOLEIRA EM GRANITO, LARGURA 30 CM, ESPESSURA 2,0 CM</t>
  </si>
  <si>
    <t>102494</t>
  </si>
  <si>
    <t>PINTURA DE PISO COM TINTA EPÓXI, APLICAÇÃO MANUAL, 2 DEMÃOS, INCLUSO PRIMER EPÓXI. AF_05/2021</t>
  </si>
  <si>
    <t>PAVIMENTAÇÃO EXTERNA</t>
  </si>
  <si>
    <t>98682</t>
  </si>
  <si>
    <t>PISO CIMENTADO, TRAÇO 1:3 (CIMENTO E AREIA), ACABAMENTO RÚSTICO, ESPESSURA 3,0 CM, PREPARO MECÂNICO DA ARGAMASSA. AF_09/2020</t>
  </si>
  <si>
    <t>92396</t>
  </si>
  <si>
    <t>EXECUÇÃO DE PASSEIO EM PISO INTERTRAVADO, COM BLOCO RETANGULAR COR NATURAL DE 20 X 10 CM, ESPESSURA 6 CM. AF_10/2022</t>
  </si>
  <si>
    <t>FNDE 190</t>
  </si>
  <si>
    <t>PISO PODOTÁTIL DE ALERTA, COR VERMELHA, DE CONCRETO, ASSENTADO SOBRE ARGAMASSA</t>
  </si>
  <si>
    <t>FNDE 427</t>
  </si>
  <si>
    <t>PISO PODOTÁTIL DIRECIONAL, , COR VERMELHA, DE CONCRETO, ASSENTADO SOBRE ARGAMASSA</t>
  </si>
  <si>
    <t>FNDE 10</t>
  </si>
  <si>
    <t>COLCHÃO DRENANTE DE AREIA H= 30 CM</t>
  </si>
  <si>
    <t>98504</t>
  </si>
  <si>
    <t>PLANTIO DE GRAMA BATATAIS EM PLACAS. AF_07/2024</t>
  </si>
  <si>
    <t>94263</t>
  </si>
  <si>
    <t>GUIA (MEIO-FIO) CONCRETO, MOLDADA  IN LOCO  EM TRECHO RETO COM EXTRUSORA, 13 CM BASE X 22 CM ALTURA. AF_01/2024</t>
  </si>
  <si>
    <t>PINTURAS E ACABAMENTOS</t>
  </si>
  <si>
    <t>PINTURA EDIFICAÇÃO</t>
  </si>
  <si>
    <t>88497</t>
  </si>
  <si>
    <t>EMASSAMENTO COM MASSA LÁTEX, APLICAÇÃO EM PAREDE, DUAS DEMÃOS, LIXAMENTO MANUAL. AF_04/2023</t>
  </si>
  <si>
    <t>FNDE 402</t>
  </si>
  <si>
    <t>PINTURA LÁTEX ACRÍLICA, COR BRANCO GELO, APLICAÇÃO MANUAL EM PAREDES, DUAS DEMÃOS</t>
  </si>
  <si>
    <t>102219</t>
  </si>
  <si>
    <t>PINTURA TINTA DE ACABAMENTO (PIGMENTADA) ESMALTE SINTÉTICO ACETINADO EM MADEIRA, 2 DEMÃOS. AF_01/2021</t>
  </si>
  <si>
    <t>FNDE 201</t>
  </si>
  <si>
    <t>PINTURA EM ESMALTE SINTÉTICO EM RODAMEIO DE MADEIRA, 2 DEMÃOS - COR BRANCO</t>
  </si>
  <si>
    <t>FNDE 428</t>
  </si>
  <si>
    <t xml:space="preserve">PINTURA COM TINTA EPÓXI EM PAREDES,ÁREAS MOLHADAS,  APLICAÇÃO MANUAL, 2 DEMÃOS, INCLUSO PRIMER EPÓXI </t>
  </si>
  <si>
    <t>100742</t>
  </si>
  <si>
    <t>PINTURA COM TINTA ALQUÍDICA DE ACABAMENTO (ESMALTE SINTÉTICO ACETINADO) APLICADA A ROLO OU PINCEL SOBRE SUPERFÍCIES METÁLICAS (EXCETO PERFIL) EXECUTADO EM OBRA (POR DEMÃO). AF_01/2020</t>
  </si>
  <si>
    <t>PINTURA DE FORROS</t>
  </si>
  <si>
    <t>88494</t>
  </si>
  <si>
    <t>EMASSAMENTO COM MASSA LÁTEX, APLICAÇÃO EM TETO, UMA DEMÃO, LIXAMENTO MANUAL. AF_04/2023</t>
  </si>
  <si>
    <t>88488</t>
  </si>
  <si>
    <t>PINTURA LÁTEX ACRÍLICA PREMIUM, APLICAÇÃO MANUAL EM TETO, DUAS DEMÃOS. AF_04/2023</t>
  </si>
  <si>
    <t>PINTURA - DIVERSOS</t>
  </si>
  <si>
    <t>100724</t>
  </si>
  <si>
    <t>PINTURA COM TINTA ALQUÍDICA DE FUNDO E ACABAMENTO (ESMALTE SINTÉTICO GRAFITE) APLICADA A ROLO OU PINCEL SOBRE PERFIL METÁLICO EXECUTADO EM FÁBRICA (POR DEMÃO). AF_01/2020</t>
  </si>
  <si>
    <t>96132</t>
  </si>
  <si>
    <t>APLICAÇÃO MANUAL DE MASSA ACRÍLICA EM PANOS DE FACHADA SEM PRESENÇA DE VÃOS, DE EDIFÍCIOS DE MÚLTIPLOS PAVIMENTOS, DUAS DEMÃOS. AF_03/2024</t>
  </si>
  <si>
    <t>88489</t>
  </si>
  <si>
    <t>PINTURA LÁTEX ACRÍLICA PREMIUM, APLICAÇÃO MANUAL EM PAREDES, DUAS DEMÃOS. AF_04/2023</t>
  </si>
  <si>
    <t>TUBULAÇÕES E CONEXÕES DE PVC RÍGIDO</t>
  </si>
  <si>
    <t>89401</t>
  </si>
  <si>
    <t>TUBO, PVC, SOLDÁVEL, DE 20MM, INSTALADO EM RAMAL DE DISTRIBUIÇÃO DE ÁGUA - FORNECIMENTO E INSTALAÇÃO. AF_06/2022</t>
  </si>
  <si>
    <t>89356</t>
  </si>
  <si>
    <t>TUBO, PVC, SOLDÁVEL, DE 25MM, INSTALADO EM RAMAL OU SUB-RAMAL DE ÁGUA - FORNECIMENTO E INSTALAÇÃO. AF_06/2022</t>
  </si>
  <si>
    <t>103979</t>
  </si>
  <si>
    <t>TUBO, PVC, SOLDÁVEL, DE 50MM, INSTALADO EM RAMAL DE DISTRIBUIÇÃO DE ÁGUA - FORNECIMENTO E INSTALAÇÃO. AF_06/2022</t>
  </si>
  <si>
    <t>89450</t>
  </si>
  <si>
    <t>TUBO, PVC, SOLDÁVEL, DE 60MM, INSTALADO EM PRUMADA DE ÁGUA - FORNECIMENTO E INSTALAÇÃO. AF_06/2022</t>
  </si>
  <si>
    <t>89451</t>
  </si>
  <si>
    <t>TUBO, PVC, SOLDÁVEL, DE 75MM, INSTALADO EM PRUMADA DE ÁGUA - FORNECIMENTO E INSTALAÇÃO. AF_06/2022</t>
  </si>
  <si>
    <t>89452</t>
  </si>
  <si>
    <t>TUBO, PVC, SOLDÁVEL, DE 85MM, INSTALADO EM PRUMADA DE ÁGUA - FORNECIMENTO E INSTALAÇÃO. AF_06/2022</t>
  </si>
  <si>
    <t>94771</t>
  </si>
  <si>
    <t>94713</t>
  </si>
  <si>
    <t>ADAPTADOR COM FLANGES LIVRES, PVC, SOLDÁVEL, DN 75 MM X 2 1/2", INSTALADO EM RESERVAÇÃO PREDIAL DE ÁGUA - FORNECIMENTO E INSTALAÇÃO. AF_04/2024</t>
  </si>
  <si>
    <t>94714</t>
  </si>
  <si>
    <t>ADAPTADOR COM FLANGES LIVRES, PVC, SOLDÁVEL, DN 85 MM X 3", INSTALADO EM RESERVAÇÃO PREDIAL DE ÁGUA - FORNECIMENTO E INSTALAÇÃO. AF_04/2024</t>
  </si>
  <si>
    <t>89376</t>
  </si>
  <si>
    <t>ADAPTADOR CURTO COM BOLSA E ROSCA PARA REGISTRO, PVC, SOLDÁVEL, DN 20MM X 1/2 , INSTALADO EM RAMAL OU SUB-RAMAL DE ÁGUA - FORNECIMENTO E INSTALAÇÃO. AF_06/2022</t>
  </si>
  <si>
    <t>89383</t>
  </si>
  <si>
    <t>ADAPTADOR CURTO COM BOLSA E ROSCA PARA REGISTRO, PVC, SOLDÁVEL, DN 25MM X 3/4 , INSTALADO EM RAMAL OU SUB-RAMAL DE ÁGUA - FORNECIMENTO E INSTALAÇÃO. AF_06/2022</t>
  </si>
  <si>
    <t>104002</t>
  </si>
  <si>
    <t>ADAPTADOR CURTO COM BOLSA E ROSCA PARA REGISTRO, PVC, SOLDÁVEL, DN 50MM X 1.1/4", INSTALADO EM RAMAL DE DISTRIBUIÇÃO DE ÁGUA - FORNECIMENTO E INSTALAÇÃO. AF_06/2022</t>
  </si>
  <si>
    <t>89613</t>
  </si>
  <si>
    <t>ADAPTADOR CURTO COM BOLSA E ROSCA PARA REGISTRO, PVC, SOLDÁVEL, DN 75MM X 2.1/2", INSTALADO EM PRUMADA DE ÁGUA - FORNECIMENTO E INSTALAÇÃO. AF_12/2014</t>
  </si>
  <si>
    <t>89616</t>
  </si>
  <si>
    <t>ADAPTADOR CURTO COM BOLSA E ROSCA PARA REGISTRO, PVC, SOLDÁVEL, DN 85MM X 3 , INSTALADO EM PRUMADA DE ÁGUA - FORNECIMENTO E INSTALAÇÃO. AF_06/2022</t>
  </si>
  <si>
    <t>89605</t>
  </si>
  <si>
    <t>LUVA DE REDUÇÃO, PVC, SOLDÁVEL, DN 60MM X 50MM, INSTALADO EM PRUMADA DE ÁGUA - FORNECIMENTO E INSTALAÇÃO. AF_06/2022</t>
  </si>
  <si>
    <t>FNDE 205</t>
  </si>
  <si>
    <t>BUCHA DE REDUÇÃO, CURTA, PVC, SOLDÁVEL, DN 75 X 60 MM, INSTALADO EM PRUMADA DE ÁGUA - FORNECIMENTO E INSTALAÇÃO</t>
  </si>
  <si>
    <t>FNDE 229</t>
  </si>
  <si>
    <t>BUCHA DE REDUÇÃO, CURTA, PVC, SOLDÁVEL, DN 85 X 75 MM, INSTALADO EM PRUMADA DE ÁGUA - FORNECIMENTO E INSTALAÇÃO</t>
  </si>
  <si>
    <t>103998</t>
  </si>
  <si>
    <t>LUVA DE REDUÇÃO, PVC, SOLDÁVEL, DN 50MM X 25MM, INSTALADO EM RAMAL DE DISTRIBUIÇÃO DE ÁGUA   FORNECIMENTO E INSTALAÇÃO. AF_06/2022</t>
  </si>
  <si>
    <t>103969</t>
  </si>
  <si>
    <t>BUCHA DE REDUÇÃO, LONGA, PVC, SOLDÁVEL, DN 60 X 32 MM, INSTALADO EM PRUMADA DE ÁGUA - FORNECIMENTO E INSTALAÇÃO. AF_06/2022</t>
  </si>
  <si>
    <t>103972</t>
  </si>
  <si>
    <t>BUCHA DE REDUÇÃO, LONGA, PVC, SOLDÁVEL, DN 75 X 50 MM, INSTALADO EM PRUMADA DE ÁGUA - FORNECIMENTO E INSTALAÇÃO. AF_06/2022</t>
  </si>
  <si>
    <t>89485</t>
  </si>
  <si>
    <t>JOELHO 45 GRAUS, PVC, SOLDÁVEL, DN 25MM, INSTALADO EM PRUMADA DE ÁGUA - FORNECIMENTO E INSTALAÇÃO. AF_06/2022</t>
  </si>
  <si>
    <t>89502</t>
  </si>
  <si>
    <t>JOELHO 45 GRAUS, PVC, SOLDÁVEL, DN 50MM, INSTALADO EM PRUMADA DE ÁGUA - FORNECIMENTO E INSTALAÇÃO. AF_06/2022</t>
  </si>
  <si>
    <t>89515</t>
  </si>
  <si>
    <t>JOELHO 45 GRAUS, PVC, SOLDÁVEL, DN 75MM, INSTALADO EM PRUMADA DE ÁGUA - FORNECIMENTO E INSTALAÇÃO. AF_06/2022</t>
  </si>
  <si>
    <t>89523</t>
  </si>
  <si>
    <t>JOELHO 45 GRAUS, PVC, SOLDÁVEL, DN 85MM, INSTALADO EM PRUMADA DE ÁGUA - FORNECIMENTO E INSTALAÇÃO. AF_06/2022</t>
  </si>
  <si>
    <t>89358</t>
  </si>
  <si>
    <t>JOELHO 90 GRAUS, PVC, SOLDÁVEL, DN 20MM, INSTALADO EM RAMAL OU SUB-RAMAL DE ÁGUA - FORNECIMENTO E INSTALAÇÃO. AF_06/2022</t>
  </si>
  <si>
    <t>89501</t>
  </si>
  <si>
    <t>JOELHO 90 GRAUS, PVC, SOLDÁVEL, DN 50MM, INSTALADO EM PRUMADA DE ÁGUA - FORNECIMENTO E INSTALAÇÃO. AF_06/2022</t>
  </si>
  <si>
    <t>89505</t>
  </si>
  <si>
    <t>JOELHO 90 GRAUS, PVC, SOLDÁVEL, DN 60MM, INSTALADO EM PRUMADA DE ÁGUA - FORNECIMENTO E INSTALAÇÃO. AF_06/2022</t>
  </si>
  <si>
    <t>94682</t>
  </si>
  <si>
    <t>JOELHO 90 GRAUS, PVC, SOLDÁVEL, DN 75 MM INSTALADO EM RESERVAÇÃO PREDIAL DE ÁGUA - FORNECIMENTO E INSTALAÇÃO. AF_04/2024</t>
  </si>
  <si>
    <t>94684</t>
  </si>
  <si>
    <t>JOELHO 90 GRAUS, PVC, SOLDÁVEL, DN 85 MM INSTALADO EM RESERVAÇÃO PREDIAL DE ÁGUA - FORNECIMENTO E INSTALAÇÃO. AF_04/2024</t>
  </si>
  <si>
    <t>90373</t>
  </si>
  <si>
    <t>JOELHO 90 GRAUS COM BUCHA DE LATÃO, PVC, SOLDÁVEL, DN 25MM, X 1/2  INSTALADO EM RAMAL OU SUB-RAMAL DE ÁGUA - FORNECIMENTO E INSTALAÇÃO. AF_06/2022</t>
  </si>
  <si>
    <t>89395</t>
  </si>
  <si>
    <t>TE, PVC, SOLDÁVEL, DN 25MM, INSTALADO EM RAMAL OU SUB-RAMAL DE ÁGUA - FORNECIMENTO E INSTALAÇÃO. AF_06/2022</t>
  </si>
  <si>
    <t>89625</t>
  </si>
  <si>
    <t>TE, PVC, SOLDÁVEL, DN 50MM, INSTALADO EM PRUMADA DE ÁGUA - FORNECIMENTO E INSTALAÇÃO. AF_06/2022</t>
  </si>
  <si>
    <t>89629</t>
  </si>
  <si>
    <t>TE, PVC, SOLDÁVEL, DN 75MM, INSTALADO EM PRUMADA DE ÁGUA - FORNECIMENTO E INSTALAÇÃO. AF_06/2022</t>
  </si>
  <si>
    <t>89631</t>
  </si>
  <si>
    <t>TE, PVC, SOLDÁVEL, DN 85MM, INSTALADO EM PRUMADA DE ÁGUA - FORNECIMENTO E INSTALAÇÃO. AF_06/2022</t>
  </si>
  <si>
    <t>89627</t>
  </si>
  <si>
    <t>TÊ DE REDUÇÃO, PVC, SOLDÁVEL, DN 50MM X 25MM, INSTALADO EM PRUMADA DE ÁGUA - FORNECIMENTO E INSTALAÇÃO. AF_06/2022</t>
  </si>
  <si>
    <t>89630</t>
  </si>
  <si>
    <t>TE DE REDUÇÃO, PVC, SOLDÁVEL, DN 75MM X 50MM, INSTALADO EM PRUMADA DE ÁGUA - FORNECIMENTO E INSTALAÇÃO. AF_06/2022</t>
  </si>
  <si>
    <t>FNDE 208</t>
  </si>
  <si>
    <t>TÊ DE REDUÇÃO, PVC, SOLDÁVEL, DN 75MM X 60 MM, INSTALADO EM PRUMADA DE ÁGUA - FORNECIMENTO E INSTALAÇÃO</t>
  </si>
  <si>
    <t>90374</t>
  </si>
  <si>
    <t>TÊ COM BUCHA DE LATÃO NA BOLSA CENTRAL, PVC, SOLDÁVEL, DN 25MM X 3/4 , INSTALADO EM RAMAL OU SUB-RAMAL DE ÁGUA - FORNECIMENTO E INSTALAÇÃO. AF_06/2022</t>
  </si>
  <si>
    <t>89396</t>
  </si>
  <si>
    <t>TÊ COM BUCHA DE LATÃO NA BOLSA CENTRAL, PVC, SOLDÁVEL, DN 25MM X 1/2 , INSTALADO EM RAMAL OU SUB-RAMAL DE ÁGUA - FORNECIMENTO E INSTALAÇÃO. AF_06/2022</t>
  </si>
  <si>
    <t>02.02.01</t>
  </si>
  <si>
    <t>02.02.02</t>
  </si>
  <si>
    <t>02.02.03</t>
  </si>
  <si>
    <t>02.03</t>
  </si>
  <si>
    <t>02.03.01</t>
  </si>
  <si>
    <t>02.03.02</t>
  </si>
  <si>
    <t>02.03.03</t>
  </si>
  <si>
    <t>03.03.05</t>
  </si>
  <si>
    <t>03.03.06</t>
  </si>
  <si>
    <t>03.03.07</t>
  </si>
  <si>
    <t>03.03.08</t>
  </si>
  <si>
    <t>03.03.09</t>
  </si>
  <si>
    <t>03.05.01</t>
  </si>
  <si>
    <t>03.05.02</t>
  </si>
  <si>
    <t>03.05.03</t>
  </si>
  <si>
    <t>03.05.04</t>
  </si>
  <si>
    <t>MURETA E ABRIGO DE GÁS - VIGAS BALDRAME</t>
  </si>
  <si>
    <t>04.02.05</t>
  </si>
  <si>
    <t>04.04.01</t>
  </si>
  <si>
    <t>04.04.02</t>
  </si>
  <si>
    <t>04.04.03</t>
  </si>
  <si>
    <t>04.04.04</t>
  </si>
  <si>
    <t>04.05.01</t>
  </si>
  <si>
    <t>04.05.02</t>
  </si>
  <si>
    <t>04.05.03</t>
  </si>
  <si>
    <t>04.05.04</t>
  </si>
  <si>
    <t>04.05.05</t>
  </si>
  <si>
    <t>04.05.06</t>
  </si>
  <si>
    <t>04.06.01</t>
  </si>
  <si>
    <t>04.07.01</t>
  </si>
  <si>
    <t>04.07.02</t>
  </si>
  <si>
    <t>04.07.03</t>
  </si>
  <si>
    <t>04.07.04</t>
  </si>
  <si>
    <t>04.08.01</t>
  </si>
  <si>
    <t>04.08.02</t>
  </si>
  <si>
    <t>04.08.03</t>
  </si>
  <si>
    <t>04.08.04</t>
  </si>
  <si>
    <t>05.02.02</t>
  </si>
  <si>
    <t>05.02.03</t>
  </si>
  <si>
    <t>05.02.04</t>
  </si>
  <si>
    <t>05.02.05</t>
  </si>
  <si>
    <t>05.04.01</t>
  </si>
  <si>
    <t>05.04.02</t>
  </si>
  <si>
    <t>05.04.03</t>
  </si>
  <si>
    <t>06.04.03</t>
  </si>
  <si>
    <t>06.04.04</t>
  </si>
  <si>
    <t>06.04.05</t>
  </si>
  <si>
    <t>06.04.06</t>
  </si>
  <si>
    <t>06.04.07</t>
  </si>
  <si>
    <t>06.04.08</t>
  </si>
  <si>
    <t>06.04.09</t>
  </si>
  <si>
    <t>06.04.10</t>
  </si>
  <si>
    <t>06.04.11</t>
  </si>
  <si>
    <t>06.04.12</t>
  </si>
  <si>
    <t>06.04.13</t>
  </si>
  <si>
    <t>06.04.14</t>
  </si>
  <si>
    <t>06.04.15</t>
  </si>
  <si>
    <t>06.05.01</t>
  </si>
  <si>
    <t>06.06</t>
  </si>
  <si>
    <t>06.06.01</t>
  </si>
  <si>
    <t>06.06.02</t>
  </si>
  <si>
    <t>06.06.03</t>
  </si>
  <si>
    <t>06.06.04</t>
  </si>
  <si>
    <t>06.06.05</t>
  </si>
  <si>
    <t>06.06.06</t>
  </si>
  <si>
    <t>06.06.07</t>
  </si>
  <si>
    <t>10.01.03</t>
  </si>
  <si>
    <t>10.01.04</t>
  </si>
  <si>
    <t>10.01.05</t>
  </si>
  <si>
    <t>10.01.06</t>
  </si>
  <si>
    <t>10.02</t>
  </si>
  <si>
    <t>10.02.01</t>
  </si>
  <si>
    <t>10.02.02</t>
  </si>
  <si>
    <t>11.01.08</t>
  </si>
  <si>
    <t>11.01.09</t>
  </si>
  <si>
    <t>11.01.11</t>
  </si>
  <si>
    <t>11.01.12</t>
  </si>
  <si>
    <t>11.01.13</t>
  </si>
  <si>
    <t>13.02.02</t>
  </si>
  <si>
    <t>14.01.04</t>
  </si>
  <si>
    <t>14.01.05</t>
  </si>
  <si>
    <t>14.01.06</t>
  </si>
  <si>
    <t>14.01.07</t>
  </si>
  <si>
    <t>14.01.08</t>
  </si>
  <si>
    <t>14.02</t>
  </si>
  <si>
    <t>14.02.01</t>
  </si>
  <si>
    <t>14.03</t>
  </si>
  <si>
    <t>14.03.01</t>
  </si>
  <si>
    <t>14.03.02</t>
  </si>
  <si>
    <t>14.03.03</t>
  </si>
  <si>
    <t>14.03.04</t>
  </si>
  <si>
    <t>14.03.05</t>
  </si>
  <si>
    <t>16.01</t>
  </si>
  <si>
    <t>16.01.01</t>
  </si>
  <si>
    <t>16.01.02</t>
  </si>
  <si>
    <t>16.02</t>
  </si>
  <si>
    <t>16.02.01</t>
  </si>
  <si>
    <t>16.02.02</t>
  </si>
  <si>
    <t>16.03.01</t>
  </si>
  <si>
    <t>16.03.02</t>
  </si>
  <si>
    <t>16.03.03</t>
  </si>
  <si>
    <t>16.03.04</t>
  </si>
  <si>
    <t>16.03.05</t>
  </si>
  <si>
    <t>16.03.06</t>
  </si>
  <si>
    <t>16.03.07</t>
  </si>
  <si>
    <t>16.03.08</t>
  </si>
  <si>
    <t>16.03</t>
  </si>
  <si>
    <t>16.04</t>
  </si>
  <si>
    <t>16.04.01</t>
  </si>
  <si>
    <t>16.04.02</t>
  </si>
  <si>
    <t>16.04.03</t>
  </si>
  <si>
    <t>16.04.04</t>
  </si>
  <si>
    <t>16.04.05</t>
  </si>
  <si>
    <t>16.05</t>
  </si>
  <si>
    <t>16.05.01</t>
  </si>
  <si>
    <t>10.01.07</t>
  </si>
  <si>
    <t>10.01.08</t>
  </si>
  <si>
    <t>10.01.09</t>
  </si>
  <si>
    <t>10.01.10</t>
  </si>
  <si>
    <t>10.01.11</t>
  </si>
  <si>
    <t>10.01.12</t>
  </si>
  <si>
    <t>10.02.03</t>
  </si>
  <si>
    <t>10.02.04</t>
  </si>
  <si>
    <t>10.02.05</t>
  </si>
  <si>
    <t>10.02.06</t>
  </si>
  <si>
    <t>10.02.07</t>
  </si>
  <si>
    <t>TUBULAÇÕES E CONEXÕES - METAIS</t>
  </si>
  <si>
    <t>94499</t>
  </si>
  <si>
    <t>REGISTRO DE GAVETA BRUTO, LATÃO, ROSCÁVEL, 2 1/2" - FORNECIMENTO E INSTALAÇÃO. AF_08/2021</t>
  </si>
  <si>
    <t>94500</t>
  </si>
  <si>
    <t>REGISTRO DE GAVETA BRUTO, LATÃO, ROSCÁVEL, 3" - FORNECIMENTO E INSTALAÇÃO. AF_08/2021</t>
  </si>
  <si>
    <t>89986</t>
  </si>
  <si>
    <t>REGISTRO DE GAVETA BRUTO, LATÃO, ROSCÁVEL, 1/2", COM ACABAMENTO E CANOPLA CROMADOS - FORNECIMENTO E INSTALAÇÃO. AF_08/2021</t>
  </si>
  <si>
    <t>94794</t>
  </si>
  <si>
    <t>REGISTRO DE GAVETA BRUTO, LATÃO, ROSCÁVEL, 1 1/2", COM ACABAMENTO E CANOPLA CROMADOS - FORNECIMENTO E INSTALAÇÃO. AF_08/2021</t>
  </si>
  <si>
    <t>89987</t>
  </si>
  <si>
    <t>REGISTRO DE GAVETA BRUTO, LATÃO, ROSCÁVEL, 3/4", COM ACABAMENTO E CANOPLA CROMADOS - FORNECIMENTO E INSTALAÇÃO. AF_08/2021</t>
  </si>
  <si>
    <t>89985</t>
  </si>
  <si>
    <t>REGISTRO DE PRESSÃO BRUTO, LATÃO, ROSCÁVEL, 3/4", COM ACABAMENTO E CANOPLA CROMADOS - FORNECIMENTO E INSTALAÇÃO. AF_08/2021</t>
  </si>
  <si>
    <t>RESERVATÓRIO 15.000 L</t>
  </si>
  <si>
    <t>FNDE 391</t>
  </si>
  <si>
    <t>RESERVATÓRIO CILINDRICO CAP. 15.000 LITROS</t>
  </si>
  <si>
    <t>12.01.08</t>
  </si>
  <si>
    <t>12.01.09</t>
  </si>
  <si>
    <t>12.01.10</t>
  </si>
  <si>
    <t>12.01.11</t>
  </si>
  <si>
    <t>12.01.12</t>
  </si>
  <si>
    <t>12.01.13</t>
  </si>
  <si>
    <t>12.01.14</t>
  </si>
  <si>
    <t>12.01.15</t>
  </si>
  <si>
    <t>12.01.16</t>
  </si>
  <si>
    <t>12.01.17</t>
  </si>
  <si>
    <t>12.01.18</t>
  </si>
  <si>
    <t>12.01.19</t>
  </si>
  <si>
    <t>12.01.20</t>
  </si>
  <si>
    <t>12.01.21</t>
  </si>
  <si>
    <t>12.01.22</t>
  </si>
  <si>
    <t>12.01.23</t>
  </si>
  <si>
    <t>12.01.24</t>
  </si>
  <si>
    <t>12.01.25</t>
  </si>
  <si>
    <t>12.01.26</t>
  </si>
  <si>
    <t>12.01.27</t>
  </si>
  <si>
    <t>12.01.28</t>
  </si>
  <si>
    <t>12.01.29</t>
  </si>
  <si>
    <t>12.01.30</t>
  </si>
  <si>
    <t>12.01.31</t>
  </si>
  <si>
    <t>12.01.32</t>
  </si>
  <si>
    <t>12.01.33</t>
  </si>
  <si>
    <t>12.01.34</t>
  </si>
  <si>
    <t>12.01.35</t>
  </si>
  <si>
    <t>12.01.36</t>
  </si>
  <si>
    <t>12.01.37</t>
  </si>
  <si>
    <t>12.01.38</t>
  </si>
  <si>
    <t>12.01.39</t>
  </si>
  <si>
    <t>12.01.40</t>
  </si>
  <si>
    <t>12.01.41</t>
  </si>
  <si>
    <t>12.01.42</t>
  </si>
  <si>
    <t>12.02.04</t>
  </si>
  <si>
    <t>12.02.05</t>
  </si>
  <si>
    <t>12.02.06</t>
  </si>
  <si>
    <t>DRENAGEM DE ÁGUAS PLUVIAIS</t>
  </si>
  <si>
    <t>TUBULAÇÕES E CONEXÕES DE PVC</t>
  </si>
  <si>
    <t>89578</t>
  </si>
  <si>
    <t>TUBO PVC, SÉRIE R, ÁGUA PLUVIAL, DN 100 MM, FORNECIDO E INSTALADO EM CONDUTORES VERTICAIS DE ÁGUAS PLUVIAIS. AF_06/2022</t>
  </si>
  <si>
    <t>89580</t>
  </si>
  <si>
    <t>TUBO PVC, SÉRIE R, ÁGUA PLUVIAL, DN 150 MM, FORNECIDO E INSTALADO EM CONDUTORES VERTICAIS DE ÁGUAS PLUVIAIS. AF_06/2022</t>
  </si>
  <si>
    <t>89585</t>
  </si>
  <si>
    <t>JOELHO 45 GRAUS, PVC, SERIE R, ÁGUA PLUVIAL, DN 100 MM, JUNTA ELÁSTICA, FORNECIDO E INSTALADO EM CONDUTORES VERTICAIS DE ÁGUAS PLUVIAIS. AF_06/2022</t>
  </si>
  <si>
    <t>89584</t>
  </si>
  <si>
    <t>JOELHO 90 GRAUS, PVC, SERIE R, ÁGUA PLUVIAL, DN 100 MM, JUNTA ELÁSTICA, FORNECIDO E INSTALADO EM CONDUTORES VERTICAIS DE ÁGUAS PLUVIAIS. AF_06/2022</t>
  </si>
  <si>
    <t>89567</t>
  </si>
  <si>
    <t>JUNÇÃO SIMPLES, PVC, SERIE R, ÁGUA PLUVIAL, DN 100 X 100 MM, JUNTA ELÁSTICA, FORNECIDO E INSTALADO EM RAMAL DE ENCAMINHAMENTO. AF_06/2022</t>
  </si>
  <si>
    <t>89675</t>
  </si>
  <si>
    <t>TÊ DE INSPEÇÃO, PVC, SERIE R, ÁGUA PLUVIAL, DN 100 MM, JUNTA ELÁSTICA, FORNECIDO E INSTALADO EM CONDUTORES VERTICAIS DE ÁGUAS PLUVIAIS. AF_06/2022</t>
  </si>
  <si>
    <t>ACESSÓRIOS</t>
  </si>
  <si>
    <t>99253</t>
  </si>
  <si>
    <t>CAIXA ENTERRADA HIDRÁULICA RETANGULAR EM ALVENARIA COM TIJOLOS CERÂMICOS MACIÇOS, DIMENSÕES INTERNAS: 0,6X0,6X0,6 M PARA REDE DE DRENAGEM. AF_12/2020</t>
  </si>
  <si>
    <t>89482</t>
  </si>
  <si>
    <t>CAIXA SIFONADA, PVC, DN 100 X 100 X 50 MM, FORNECIDA E INSTALADA EM RAMAIS DE ENCAMINHAMENTO DE ÁGUA PLUVIAL. AF_06/2022</t>
  </si>
  <si>
    <t>INSTALAÇÃO SANITÁRIA</t>
  </si>
  <si>
    <t>TUBULAÇÕES E CONEXÕES</t>
  </si>
  <si>
    <t>89714</t>
  </si>
  <si>
    <t>TUBO PVC, SERIE NORMAL, ESGOTO PREDIAL, DN 100 MM, FORNECIDO E INSTALADO EM RAMAL DE DESCARGA OU RAMAL DE ESGOTO SANITÁRIO. AF_08/2022</t>
  </si>
  <si>
    <t>89711</t>
  </si>
  <si>
    <t>TUBO PVC, SERIE NORMAL, ESGOTO PREDIAL, DN 40 MM, FORNECIDO E INSTALADO EM RAMAL DE DESCARGA OU RAMAL DE ESGOTO SANITÁRIO. AF_08/2022</t>
  </si>
  <si>
    <t>89712</t>
  </si>
  <si>
    <t>TUBO PVC, SERIE NORMAL, ESGOTO PREDIAL, DN 50 MM, FORNECIDO E INSTALADO EM RAMAL DE DESCARGA OU RAMAL DE ESGOTO SANITÁRIO. AF_08/2022</t>
  </si>
  <si>
    <t>89713</t>
  </si>
  <si>
    <t>TUBO PVC, SERIE NORMAL, ESGOTO PREDIAL, DN 75 MM, FORNECIDO E INSTALADO EM RAMAL DE DESCARGA OU RAMAL DE ESGOTO SANITÁRIO. AF_08/2022</t>
  </si>
  <si>
    <t>89726</t>
  </si>
  <si>
    <t>JOELHO 45 GRAUS, PVC, SERIE NORMAL, ESGOTO PREDIAL, DN 40 MM, JUNTA SOLDÁVEL, FORNECIDO E INSTALADO EM RAMAL DE DESCARGA OU RAMAL DE ESGOTO SANITÁRIO. AF_08/2022</t>
  </si>
  <si>
    <t>89732</t>
  </si>
  <si>
    <t>JOELHO 45 GRAUS, PVC, SERIE NORMAL, ESGOTO PREDIAL, DN 50 MM, JUNTA ELÁSTICA, FORNECIDO E INSTALADO EM RAMAL DE DESCARGA OU RAMAL DE ESGOTO SANITÁRIO. AF_08/2022</t>
  </si>
  <si>
    <t>89739</t>
  </si>
  <si>
    <t>JOELHO 45 GRAUS, PVC, SERIE NORMAL, ESGOTO PREDIAL, DN 75 MM, JUNTA ELÁSTICA, FORNECIDO E INSTALADO EM RAMAL DE DESCARGA OU RAMAL DE ESGOTO SANITÁRIO. AF_08/2022</t>
  </si>
  <si>
    <t>89746</t>
  </si>
  <si>
    <t>JOELHO 45 GRAUS, PVC, SERIE NORMAL, ESGOTO PREDIAL, DN 100 MM, JUNTA ELÁSTICA, FORNECIDO E INSTALADO EM RAMAL DE DESCARGA OU RAMAL DE ESGOTO SANITÁRIO. AF_08/2022</t>
  </si>
  <si>
    <t>89744</t>
  </si>
  <si>
    <t>JOELHO 90 GRAUS, PVC, SERIE NORMAL, ESGOTO PREDIAL, DN 100 MM, JUNTA ELÁSTICA, FORNECIDO E INSTALADO EM RAMAL DE DESCARGA OU RAMAL DE ESGOTO SANITÁRIO. AF_08/2022</t>
  </si>
  <si>
    <t>89737</t>
  </si>
  <si>
    <t>JOELHO 90 GRAUS, PVC, SERIE NORMAL, ESGOTO PREDIAL, DN 75 MM, JUNTA ELÁSTICA, FORNECIDO E INSTALADO EM RAMAL DE DESCARGA OU RAMAL DE ESGOTO SANITÁRIO. AF_08/2022</t>
  </si>
  <si>
    <t>89731</t>
  </si>
  <si>
    <t>JOELHO 90 GRAUS, PVC, SERIE NORMAL, ESGOTO PREDIAL, DN 50 MM, JUNTA ELÁSTICA, FORNECIDO E INSTALADO EM RAMAL DE DESCARGA OU RAMAL DE ESGOTO SANITÁRIO. AF_08/2022</t>
  </si>
  <si>
    <t>89724</t>
  </si>
  <si>
    <t>JOELHO 90 GRAUS, PVC, SERIE NORMAL, ESGOTO PREDIAL, DN 40 MM, JUNTA SOLDÁVEL, FORNECIDO E INSTALADO EM RAMAL DE DESCARGA OU RAMAL DE ESGOTO SANITÁRIO. AF_08/2022</t>
  </si>
  <si>
    <t>FNDE 209</t>
  </si>
  <si>
    <t>JUNÇÃO SIMPLES, PVC, SERIE NORMAL, ESGOTO PREDIAL, DN 100 X 50 MM, JUNTA ELÁSTICA, FORNECIDO E INSTALADO EM PRUMADA DE ESGOTO SANITÁRIO OU VENTILAÇÃO</t>
  </si>
  <si>
    <t>89834</t>
  </si>
  <si>
    <t>JUNÇÃO SIMPLES, PVC, SERIE NORMAL, ESGOTO PREDIAL, DN 100 X 100 MM, JUNTA ELÁSTICA, FORNECIDO E INSTALADO EM PRUMADA DE ESGOTO SANITÁRIO OU VENTILAÇÃO. AF_08/2022</t>
  </si>
  <si>
    <t>FNDE 210</t>
  </si>
  <si>
    <t>JUNÇÃO SIMPLES, PVC, SERIE NORMAL, ESGOTO PREDIAL, DN 75 X 50 MM, JUNTA ELÁSTICA, FORNECIDO E INSTALADO EM RAMAL DE DESCARGA OU RAMAL DE ESGOTO SANITÁRIO</t>
  </si>
  <si>
    <t>89827</t>
  </si>
  <si>
    <t>JUNÇÃO SIMPLES, PVC, SERIE NORMAL, ESGOTO PREDIAL, DN 50 X 50 MM, JUNTA ELÁSTICA, FORNECIDO E INSTALADO EM PRUMADA DE ESGOTO SANITÁRIO OU VENTILAÇÃO. AF_08/2022</t>
  </si>
  <si>
    <t>89557</t>
  </si>
  <si>
    <t>REDUÇÃO EXCÊNTRICA, PVC, SERIE R, ÁGUA PLUVIAL, DN 100 X 75 MM, JUNTA ELÁSTICA, FORNECIDO E INSTALADO EM RAMAL DE ENCAMINHAMENTO. AF_06/2022</t>
  </si>
  <si>
    <t>89708</t>
  </si>
  <si>
    <t>CAIXA SIFONADA, PVC, DN 150 X 185 X 75 MM, JUNTA ELÁSTICA, FORNECIDA E INSTALADA EM RAMAL DE DESCARGA OU EM RAMAL DE ESGOTO SANITÁRIO. AF_08/2022</t>
  </si>
  <si>
    <t>89696</t>
  </si>
  <si>
    <t>TÊ, PVC, SERIE R, ÁGUA PLUVIAL, DN 100 X 75 MM, JUNTA ELÁSTICA, FORNECIDO E INSTALADO EM CONDUTORES VERTICAIS DE ÁGUAS PLUVIAIS. AF_06/2022</t>
  </si>
  <si>
    <t>FNDE 214</t>
  </si>
  <si>
    <t>TÊ, PVC, SERIE R, ÁGUA PLUVIAL, DN 100 X 50 MM, JUNTA ELÁSTICA, FORNECIDO E INSTALADO EM CONDUTORES VERTICAIS DE ÁGUAS PLUVIAIS</t>
  </si>
  <si>
    <t>89784</t>
  </si>
  <si>
    <t>TE, PVC, SERIE NORMAL, ESGOTO PREDIAL, DN 50 X 50 MM, JUNTA ELÁSTICA, FORNECIDO E INSTALADO EM RAMAL DE DESCARGA OU RAMAL DE ESGOTO SANITÁRIO. AF_08/2022</t>
  </si>
  <si>
    <t>89687</t>
  </si>
  <si>
    <t>TÊ, PVC, SERIE R, ÁGUA PLUVIAL, DN 75 X 75 MM, JUNTA ELÁSTICA, FORNECIDO E INSTALADO EM CONDUTORES VERTICAIS DE ÁGUAS PLUVIAIS. AF_06/2022</t>
  </si>
  <si>
    <t>89623</t>
  </si>
  <si>
    <t>TE, PVC, SOLDÁVEL, DN 40MM, INSTALADO EM PRUMADA DE ÁGUA - FORNECIMENTO E INSTALAÇÃO. AF_06/2022</t>
  </si>
  <si>
    <t>89710</t>
  </si>
  <si>
    <t>RALO SECO, PVC, DN 100 X 40 MM, JUNTA SOLDÁVEL, FORNECIDO E INSTALADO EM RAMAL DE DESCARGA OU EM RAMAL DE ESGOTO SANITÁRIO. AF_08/2022</t>
  </si>
  <si>
    <t>104351</t>
  </si>
  <si>
    <t>TERMINAL DE VENTILAÇÃO, PVC, SÉRIE NORMAL, ESGOTO PREDIAL, DN 75 MM, JUNTA SOLDÁVEL, FORNECIDO E INSTALADO EM PRUMADA DE ESGOTO SANITÁRIO OU VENTILAÇÃO. AF_08/2022</t>
  </si>
  <si>
    <t>104348</t>
  </si>
  <si>
    <t>TERMINAL DE VENTILAÇÃO, PVC, SÉRIE NORMAL, ESGOTO PREDIAL, DN 50 MM, JUNTA SOLDÁVEL, FORNECIDO E INSTALADO EM PRUMADA DE ESGOTO SANITÁRIO OU VENTILAÇÃO. AF_08/2022</t>
  </si>
  <si>
    <t>104341</t>
  </si>
  <si>
    <t>BUCHA DE REDUÇÃO LONGA, PVC, SÉRIE NORMAL, ESGOTO PREDIAL, DN 50 X 40 MM, JUNTA SOLDÁVEL E ELÁSTICA, FORNECIDO E INSTALADO EM RAMAL DE DESCARGA OU RAMAL DE ESGOTO SANITÁRIO. AF_08/2022</t>
  </si>
  <si>
    <t>98087</t>
  </si>
  <si>
    <t>TANQUE SÉPTICO RETANGULAR, EM ALVENARIA COM BLOCOS DE CONCRETO, DIMENSÕES INTERNAS: 1,6 X 4,6 X H=2,4 M, VOLUME ÚTIL: 14720 L (PARA 105 CONTRIBUINTES). AF_12/2020</t>
  </si>
  <si>
    <t>98065</t>
  </si>
  <si>
    <t>SUMIDOURO CIRCULAR, EM CONCRETO PRÉ-MOLDADO, DIÂMETRO INTERNO = 2,88 M, ALTURA INTERNA = 3,0 M, ÁREA DE INFILTRAÇÃO: 31,4 M² (PARA 12 CONTRIBUINTES). AF_12/2020_PA</t>
  </si>
  <si>
    <t>98090</t>
  </si>
  <si>
    <t>FILTRO ANAERÓBIO RETANGULAR, EM ALVENARIA COM BLOCOS DE CONCRETO, DIMENSÕES INTERNAS: 1,4 X 3,0 X H=1,67 M, VOLUME ÚTIL: 5040 L (PARA 32 CONTRIBUINTES). AF_12/2020</t>
  </si>
  <si>
    <t>LOUÇAS, ACESSÓRIOS E METAIS</t>
  </si>
  <si>
    <t>95470</t>
  </si>
  <si>
    <t>VASO SANITARIO SIFONADO CONVENCIONAL COM LOUÇA BRANCA, INCLUSO CONJUNTO DE LIGAÇÃO PARA BACIA SANITÁRIA AJUSTÁVEL - FORNECIMENTO E INSTALAÇÃO. AF_01/2020</t>
  </si>
  <si>
    <t>100848</t>
  </si>
  <si>
    <t>VASO SANITÁRIO INFANTIL LOUÇA BRANCA - FORNECIMENTO E INSTALACAO. AF_01/2020</t>
  </si>
  <si>
    <t>100849</t>
  </si>
  <si>
    <t>ASSENTO SANITÁRIO CONVENCIONAL - FORNECIMENTO E INSTALACAO. AF_01/2020</t>
  </si>
  <si>
    <t>100851</t>
  </si>
  <si>
    <t>ASSENTO SANITÁRIO INFANTIL - FORNECIMENTO E INSTALACAO. AF_01/2020</t>
  </si>
  <si>
    <t>FNDE 11</t>
  </si>
  <si>
    <t>BANHEIRA PLÁSTICA RÍGIDA, 77x45x20cm DE EMBUTIR, CONFORME DETALHE DE PROJETO</t>
  </si>
  <si>
    <t>FNDE 219</t>
  </si>
  <si>
    <t>LAVATÓRIO DE CANTO, LOUÇA BRANCA SUSPENSO, 29,5 X 39CM OU EQUIVALENTE, PADRÃO POPULAR - FORNECIMENTO E INSTALAÇÃO</t>
  </si>
  <si>
    <t>86901</t>
  </si>
  <si>
    <t>CUBA DE EMBUTIR OVAL EM LOUÇA BRANCA, 35 X 50CM OU EQUIVALENTE - FORNECIMENTO E INSTALAÇÃO. AF_01/2020</t>
  </si>
  <si>
    <t>86902</t>
  </si>
  <si>
    <t>LAVATÓRIO LOUÇA BRANCA COM COLUNA, *44 X 35,5* CM, PADRÃO POPULAR - FORNECIMENTO E INSTALAÇÃO. AF_01/2020</t>
  </si>
  <si>
    <t>86872</t>
  </si>
  <si>
    <t>TANQUE DE LOUÇA BRANCA COM COLUNA, 30L OU EQUIVALENTE - FORNECIMENTO E INSTALAÇÃO. AF_01/2020</t>
  </si>
  <si>
    <t>86900</t>
  </si>
  <si>
    <t>CUBA DE EMBUTIR RETANGULAR DE AÇO INOXIDÁVEL, 46 X 30 X 12 CM - FORNECIMENTO E INSTALAÇÃO. AF_01/2020</t>
  </si>
  <si>
    <t>FNDE 217</t>
  </si>
  <si>
    <t>CUBA DE EMBUTIR RETANGULAR DE AÇO INOXIDÁVEL, 50 X 40 X 20 CM - FORNECIMENTO E INSTALAÇÃO</t>
  </si>
  <si>
    <t>100852</t>
  </si>
  <si>
    <t>CUBA DE EMBUTIR RETANGULAR DE AÇO INOXIDÁVEL, 56 X 33 X 12 CM - FORNECIMENTO E INSTALAÇÃO. AF_01/2020</t>
  </si>
  <si>
    <t>86877</t>
  </si>
  <si>
    <t>VÁLVULA EM METAL CROMADO 1.1/2" X 1.1/2" PARA TANQUE OU LAVATÓRIO, COM OU SEM LADRÃO - FORNECIMENTO E INSTALAÇÃO. AF_01/2020</t>
  </si>
  <si>
    <t>86883</t>
  </si>
  <si>
    <t>SIFÃO DO TIPO FLEXÍVEL EM PVC 1  X 1.1/2  - FORNECIMENTO E INSTALAÇÃO. AF_01/2020</t>
  </si>
  <si>
    <t>86909</t>
  </si>
  <si>
    <t>TORNEIRA CROMADA TUBO MÓVEL, DE MESA, 1/2" OU 3/4", PARA PIA DE COZINHA, PADRÃO ALTO - FORNECIMENTO E INSTALAÇÃO. AF_01/2020</t>
  </si>
  <si>
    <t>FNDE 224</t>
  </si>
  <si>
    <t>TORNEIRA CROMADA DE MESA, 1/2? OU 3/4?, PARA LAVATÓRIO, COM TEMPORIZADOR - FORNECIMENTO E INSTALAÇÃO</t>
  </si>
  <si>
    <t>FNDE 14</t>
  </si>
  <si>
    <t>TORNEIRA ELETRICA DE PAREDE, BICA ALTA, PARA COZINHA, 5500 W (110/220 V)</t>
  </si>
  <si>
    <t>86913</t>
  </si>
  <si>
    <t>TORNEIRA CROMADA 1/2" OU 3/4" PARA TANQUE, PADRÃO POPULAR - FORNECIMENTO E INSTALAÇÃO. AF_01/2020</t>
  </si>
  <si>
    <t>FNDE 225</t>
  </si>
  <si>
    <t>TORNEIRA CROMADA DE MESA PARA LAVATORIO, TIPO MONOCOMANDO - ACIONAMENTO TIPO ALAVANCA</t>
  </si>
  <si>
    <t>FNDE 13</t>
  </si>
  <si>
    <t>TORNEIRA ELÉTRICA COM MANGUEIRA PLÁSTICA FORTTI MAXI, LORENZETTI
OU EQUIVALENTE</t>
  </si>
  <si>
    <t>86887</t>
  </si>
  <si>
    <t>ENGATE FLEXÍVEL EM INOX, 1/2  X 40CM - FORNECIMENTO E INSTALAÇÃO. AF_01/2020</t>
  </si>
  <si>
    <t>100860</t>
  </si>
  <si>
    <t>CHUVEIRO ELÉTRICO COMUM CORPO PLÁSTICO, TIPO DUCHA - FORNECIMENTO E INSTALAÇÃO. AF_01/2020</t>
  </si>
  <si>
    <t>FNDE 226</t>
  </si>
  <si>
    <t>BARRA DE APOIO RETA, EM ACO INOX POLIDO, COMPRIMENTO 40CM, FIXADA NA PAREDE - FORNECIMENTO E INSTALAÇÃO</t>
  </si>
  <si>
    <t>100867</t>
  </si>
  <si>
    <t>BARRA DE APOIO RETA, EM ACO INOX POLIDO, COMPRIMENTO 70 CM,  FIXADA NA PAREDE - FORNECIMENTO E INSTALAÇÃO. AF_01/2020</t>
  </si>
  <si>
    <t>100868</t>
  </si>
  <si>
    <t>BARRA DE APOIO RETA, EM ACO INOX POLIDO, COMPRIMENTO 80 CM,  FIXADA NA PAREDE - FORNECIMENTO E INSTALAÇÃO. AF_01/2020</t>
  </si>
  <si>
    <t>100875</t>
  </si>
  <si>
    <t>BANCO ARTICULADO, EM ACO INOX, PARA PCD, FIXADO NA PAREDE - FORNECIMENTO E INSTALAÇÃO. AF_01/2020</t>
  </si>
  <si>
    <t>FNDE 215</t>
  </si>
  <si>
    <t>VÁLVULA DE DESCARGA METÁLICA, DUPLO ACIONAMENTO ECO, BASE 1 1/2", ACABAMENTO METALICO CROMADO - FORNECIMENTO E INSTALAÇÃO</t>
  </si>
  <si>
    <t>FNDE 15</t>
  </si>
  <si>
    <t>TOALHEIRO PLASTICO TIPO DISPENSER PARA PAPEL TOALHA INTERFOLHADO</t>
  </si>
  <si>
    <t>FNDE 16</t>
  </si>
  <si>
    <t>PAPELEIRA PLASTICA TIPO DISPENSER PARA PAPEL HIGIENICO ROLAO</t>
  </si>
  <si>
    <t>95547</t>
  </si>
  <si>
    <t>SABONETEIRA PLASTICA TIPO DISPENSER PARA SABONETE LIQUIDO COM RESERVATORIO 800 A 1500 ML, INCLUSO FIXAÇÃO. AF_01/2020</t>
  </si>
  <si>
    <t>FNDE 12</t>
  </si>
  <si>
    <t>ESPELHO CRISTAL, ESPESSURA 4MM, COM PARAFUSOS DE FIXAÇÃO, SEM MOLDURA</t>
  </si>
  <si>
    <t>FNDE 17</t>
  </si>
  <si>
    <t>DUCHA / CHUVEIRO METALICO, DE PAREDE, ARTICULAVEL, COM DESVIADOR E DUCHA MANUAL</t>
  </si>
  <si>
    <t>FNDE 34</t>
  </si>
  <si>
    <t>CABIDE/GANCHO DE BANHEIRO SIMPLES EM METAL CROMADO</t>
  </si>
  <si>
    <t>FNDE 449</t>
  </si>
  <si>
    <t xml:space="preserve"> BARRA METÁLICA COM PINTURA CINZA PARA PROTEÇÃO DOS ESPELHOS E CHUVEIRO INFANTIL</t>
  </si>
  <si>
    <t>INSTALAÇÃO DE GÁS COMBUSTÍVEL</t>
  </si>
  <si>
    <t>FNDE 29</t>
  </si>
  <si>
    <t>REGULADOR DE ALTA PRESSÃO GLP</t>
  </si>
  <si>
    <t>103029</t>
  </si>
  <si>
    <t>REGISTRO OU REGULADOR DE GÁS DE COZINHA - FORNECIMENTO E INSTALAÇÃO. AF_08/2021</t>
  </si>
  <si>
    <t>92688</t>
  </si>
  <si>
    <t>TUBO DE AÇO GALVANIZADO COM COSTURA, CLASSE MÉDIA, CONEXÃO ROSQUEADA, DN 20 (3/4"), INSTALADO EM RAMAIS E SUB-RAMAIS DE GÁS - FORNECIMENTO E INSTALAÇÃO. AF_10/2020</t>
  </si>
  <si>
    <t>FNDE 301</t>
  </si>
  <si>
    <t>CAP OU TAMPAO DE FERRO GALVANIZADO, COM ROSCA BSP, DE 3/4"</t>
  </si>
  <si>
    <t>FNDE 260</t>
  </si>
  <si>
    <t>MANGUEIRA PARA GAS - GLP</t>
  </si>
  <si>
    <t>95248</t>
  </si>
  <si>
    <t>VÁLVULA DE ESFERA BRUTA, BRONZE, ROSCÁVEL, 1/2" - FORNECIMENTO E INSTALAÇÃO. AF_08/2021</t>
  </si>
  <si>
    <t>95249</t>
  </si>
  <si>
    <t>VÁLVULA DE ESFERA BRUTA, BRONZE, ROSCÁVEL, 3/4'' - FORNECIMENTO E INSTALAÇÃO. AF_08/2021</t>
  </si>
  <si>
    <t>92705</t>
  </si>
  <si>
    <t>TÊ, EM FERRO GALVANIZADO, CONEXÃO ROSQUEADA, DN 20 (3/4"), INSTALADO EM RAMAIS E SUB-RAMAIS DE GÁS - FORNECIMENTO E INSTALAÇÃO. AF_10/2020</t>
  </si>
  <si>
    <t>92695</t>
  </si>
  <si>
    <t>LUVA, EM FERRO GALVANIZADO, CONEXÃO ROSQUEADA, DN 20 (3/4"), INSTALADO EM RAMAIS E SUB-RAMAIS DE GÁS - FORNECIMENTO E INSTALAÇÃO. AF_10/2020</t>
  </si>
  <si>
    <t>97548</t>
  </si>
  <si>
    <t>CURVA 45 GRAUS, EM AÇO, CONEXÃO SOLDADA, DN 20 (3/4"), INSTALADO EM RAMAIS E SUB-RAMAIS DE GÁS - FORNECIMENTO E INSTALAÇÃO. AF_10/2020</t>
  </si>
  <si>
    <t>97549</t>
  </si>
  <si>
    <t>CURVA 90 GRAUS, EM AÇO, CONEXÃO SOLDADA, DN 20 (3/4"), INSTALADO EM RAMAIS E SUB-RAMAIS DE GÁS - FORNECIMENTO E INSTALAÇÃO. AF_10/2020</t>
  </si>
  <si>
    <t>97547</t>
  </si>
  <si>
    <t>CURVA 90 GRAUS, EM AÇO, CONEXÃO SOLDADA, DN 15 (1/2"), INSTALADO EM RAMAIS E SUB-RAMAIS DE GÁS - FORNECIMENTO E INSTALAÇÃO. AF_10/2020</t>
  </si>
  <si>
    <t>FNDE 302</t>
  </si>
  <si>
    <t>REQUADRO EM ALUMÍNIO TIPO VENEZIANA COM GUARNIÇÃO, FIXAÇÃO COM PARAFUSOS - FORNECIMENTO E INSTALAÇÃO</t>
  </si>
  <si>
    <t>14.01.09</t>
  </si>
  <si>
    <t>14.01.10</t>
  </si>
  <si>
    <t>14.01.11</t>
  </si>
  <si>
    <t>14.01.12</t>
  </si>
  <si>
    <t>14.01.13</t>
  </si>
  <si>
    <t>14.01.14</t>
  </si>
  <si>
    <t>14.01.15</t>
  </si>
  <si>
    <t>14.01.16</t>
  </si>
  <si>
    <t>14.01.17</t>
  </si>
  <si>
    <t>14.01.18</t>
  </si>
  <si>
    <t>14.01.19</t>
  </si>
  <si>
    <t>14.01.20</t>
  </si>
  <si>
    <t>14.01.21</t>
  </si>
  <si>
    <t>14.01.22</t>
  </si>
  <si>
    <t>14.01.23</t>
  </si>
  <si>
    <t>14.01.24</t>
  </si>
  <si>
    <t>14.01.25</t>
  </si>
  <si>
    <t>14.01.26</t>
  </si>
  <si>
    <t>14.01.27</t>
  </si>
  <si>
    <t>14.01.28</t>
  </si>
  <si>
    <t>14.01.29</t>
  </si>
  <si>
    <t>14.02.02</t>
  </si>
  <si>
    <t>14.02.03</t>
  </si>
  <si>
    <t>14.03.06</t>
  </si>
  <si>
    <t>14.03.07</t>
  </si>
  <si>
    <t>14.03.08</t>
  </si>
  <si>
    <t>14.03.09</t>
  </si>
  <si>
    <t>14.03.10</t>
  </si>
  <si>
    <t>14.03.11</t>
  </si>
  <si>
    <t>14.03.12</t>
  </si>
  <si>
    <t>14.03.13</t>
  </si>
  <si>
    <t>14.03.14</t>
  </si>
  <si>
    <t>14.03.15</t>
  </si>
  <si>
    <t>14.03.16</t>
  </si>
  <si>
    <t>14.03.17</t>
  </si>
  <si>
    <t>14.03.18</t>
  </si>
  <si>
    <t>14.03.19</t>
  </si>
  <si>
    <t>14.03.20</t>
  </si>
  <si>
    <t>14.03.21</t>
  </si>
  <si>
    <t>14.03.22</t>
  </si>
  <si>
    <t>14.03.23</t>
  </si>
  <si>
    <t>14.03.24</t>
  </si>
  <si>
    <t>14.03.25</t>
  </si>
  <si>
    <t>14.03.26</t>
  </si>
  <si>
    <t>14.03.27</t>
  </si>
  <si>
    <t>14.03.28</t>
  </si>
  <si>
    <t>14.03.29</t>
  </si>
  <si>
    <t>14.03.30</t>
  </si>
  <si>
    <t>14.03.31</t>
  </si>
  <si>
    <t>14.03.32</t>
  </si>
  <si>
    <t>14.03.33</t>
  </si>
  <si>
    <t>14.03.34</t>
  </si>
  <si>
    <t>15.01.13</t>
  </si>
  <si>
    <t>SISTEMA DE PROTEÇÃO CONTRA INCÊNDIO</t>
  </si>
  <si>
    <t>EXTINTORES</t>
  </si>
  <si>
    <t>101909</t>
  </si>
  <si>
    <t>EXTINTOR DE INCÊNDIO PORTÁTIL COM CARGA DE PQS DE 6 KG, CLASSE BC - FORNECIMENTO E INSTALAÇÃO. AF_10/2020_PE</t>
  </si>
  <si>
    <t>101907</t>
  </si>
  <si>
    <t>EXTINTOR DE INCÊNDIO PORTÁTIL COM CARGA DE CO2 DE 6 KG, CLASSE BC - FORNECIMENTO E INSTALAÇÃO. AF_10/2020_PE</t>
  </si>
  <si>
    <t>HIDRANTES</t>
  </si>
  <si>
    <t>101912</t>
  </si>
  <si>
    <t>ABRIGO PARA HIDRANTE, 75X45X17CM, COM REGISTRO GLOBO ANGULAR 45 GRAUS 2 1/2", ADAPTADOR STORZ 2 1/2", MANGUEIRA DE INCÊNDIO 15M 2 1/2" E ESGUICHO EM LATÃO 2 1/2" - FORNECIMENTO E INSTALAÇÃO. AF_10/2020</t>
  </si>
  <si>
    <t>101916</t>
  </si>
  <si>
    <t>HIDRANTE SUBTERRÂNEO PREDIAL (COM CURVA LONGA E CAIXA), DN 75 MM - FORNECIMENTO E INSTALAÇÃO. AF_10/2020</t>
  </si>
  <si>
    <t>99624</t>
  </si>
  <si>
    <t>VÁLVULA DE RETENÇÃO HORIZONTAL, DE BRONZE, ROSCÁVEL, 2 1/2" - FORNECIMENTO E INSTALAÇÃO. AF_08/2021</t>
  </si>
  <si>
    <t>101917</t>
  </si>
  <si>
    <t>MANÔMETRO 0 A 200 PSI (0 A 14 KGF/CM2), D = 50MM - FORNECIMENTO E INSTALAÇÃO. AF_10/2020</t>
  </si>
  <si>
    <t>FNDE 332</t>
  </si>
  <si>
    <t>MOTOBOMBA CENTRIFUGA</t>
  </si>
  <si>
    <t>FNDE 112</t>
  </si>
  <si>
    <t>PRESSOSTATO</t>
  </si>
  <si>
    <t>FNDE 114</t>
  </si>
  <si>
    <t>VÁLVULA DE ALÍVIO</t>
  </si>
  <si>
    <t>102111</t>
  </si>
  <si>
    <t>BOMBA CENTRÍFUGA, MONOFÁSICA, 0,5 CV OU 0,49 HP, HM 6 A 20 M, Q 1,2 A 8,3 M3/H - FORNECIMENTO E INSTALAÇÃO. AF_12/2020</t>
  </si>
  <si>
    <t>FNDE 67</t>
  </si>
  <si>
    <t>CENTRAL ALARME ENDEREÇAVEL</t>
  </si>
  <si>
    <t>94473</t>
  </si>
  <si>
    <t>COTOVELO 90 GRAUS, EM FERRO GALVANIZADO, CONEXÃO ROSQUEADA, DN 65 MM (2 1/2"), INSTALADO EM RESERVAÇÃO PREDIAL DE ÁGUA - FORNECIMENTO E INSTALAÇÃO. AF_04/2024</t>
  </si>
  <si>
    <t>92367</t>
  </si>
  <si>
    <t>TUBO DE AÇO GALVANIZADO COM COSTURA, CLASSE MÉDIA, DN 65 (2 1/2"), CONEXÃO ROSQUEADA, INSTALADO EM REDE DE ALIMENTAÇÃO PARA HIDRANTE - FORNECIMENTO E INSTALAÇÃO. AF_10/2020</t>
  </si>
  <si>
    <t>94474</t>
  </si>
  <si>
    <t>COTOVELO 45 GRAUS, EM FERRO GALVANIZADO, CONEXÃO ROSQUEADA, DN 65 MM (2 1/2"), INSTALADO EM RESERVAÇÃO PREDIAL DE ÁGUA - FORNECIMENTO E INSTALAÇÃO. AF_04/2024</t>
  </si>
  <si>
    <t>92665</t>
  </si>
  <si>
    <t>NIPLE, EM FERRO GALVANIZADO, CONEXÃO ROSQUEADA, DN 65 (2 1/2"), INSTALADO EM REDE DE ALIMENTAÇÃO PARA SPRINKLER - FORNECIMENTO E INSTALAÇÃO. AF_10/2020</t>
  </si>
  <si>
    <t>92642</t>
  </si>
  <si>
    <t>TÊ, EM FERRO GALVANIZADO, CONEXÃO ROSQUEADA, DN 65 (2 1/2"), INSTALADO EM REDE DE ALIMENTAÇÃO PARA HIDRANTE - FORNECIMENTO E INSTALAÇÃO. AF_10/2020</t>
  </si>
  <si>
    <t>SINALIZAÇÕES</t>
  </si>
  <si>
    <t>97599</t>
  </si>
  <si>
    <t>LUMINÁRIA DE EMERGÊNCIA, COM 30 LÂMPADAS LED DE 2 W, SEM REATOR - FORNECIMENTO E INSTALAÇÃO. AF_02/2020</t>
  </si>
  <si>
    <t>FNDE 303</t>
  </si>
  <si>
    <t>SINALIZAÇÃO COM PLACA INDICATIVA FIXADA NA ESTRUTURA</t>
  </si>
  <si>
    <t>102520</t>
  </si>
  <si>
    <t>PINTURA DE SINALIZAÇÃO VERTICAL DE SEGURANÇA, FAIXAS AMARELA E PRETA, APLICAÇÃO MANUAL, 2 DEMÃOS. AF_05/2021</t>
  </si>
  <si>
    <t>INSTALAÇÃO ELÉTRICA - 110V</t>
  </si>
  <si>
    <t>QUADRO DE DISTRIBUIÇÃO DE ENERGIA EM CHAPA DE AÇO GALVANIZADO, DE EMBUTIR, COM BARRAMENTO TRIFÁSICO, PARA 12 DISJUNTORES DIN 100A - FORNECIMENTO E INSTALAÇÃO. AF_10/2020</t>
  </si>
  <si>
    <t>101883</t>
  </si>
  <si>
    <t>QUADRO DE DISTRIBUIÇÃO DE ENERGIA EM CHAPA DE AÇO GALVANIZADO, DE EMBUTIR, COM BARRAMENTO TRIFÁSICO, PARA 18 DISJUNTORES DIN 100A - FORNECIMENTO E INSTALAÇÃO. AF_10/2020</t>
  </si>
  <si>
    <t>101879</t>
  </si>
  <si>
    <t>QUADRO DE DISTRIBUIÇÃO DE ENERGIA EM CHAPA DE AÇO GALVANIZADO, DE EMBUTIR, COM BARRAMENTO TRIFÁSICO, PARA 24 DISJUNTORES DIN 100A - FORNECIMENTO E INSTALAÇÃO. AF_10/2020</t>
  </si>
  <si>
    <t>101946</t>
  </si>
  <si>
    <t>QUADRO DE MEDIÇÃO GERAL DE ENERGIA PARA 1 MEDIDOR DE SOBREPOR - FORNECIMENTO E INSTALAÇÃO. AF_10/2020</t>
  </si>
  <si>
    <t>DISJUNTORES</t>
  </si>
  <si>
    <t>93653</t>
  </si>
  <si>
    <t>DISJUNTOR MONOPOLAR TIPO DIN, CORRENTE NOMINAL DE 10A - FORNECIMENTO E INSTALAÇÃO. AF_10/2020</t>
  </si>
  <si>
    <t>93654</t>
  </si>
  <si>
    <t>DISJUNTOR MONOPOLAR TIPO DIN, CORRENTE NOMINAL DE 16A - FORNECIMENTO E INSTALAÇÃO. AF_10/2020</t>
  </si>
  <si>
    <t>93655</t>
  </si>
  <si>
    <t>DISJUNTOR MONOPOLAR TIPO DIN, CORRENTE NOMINAL DE 20A - FORNECIMENTO E INSTALAÇÃO. AF_10/2020</t>
  </si>
  <si>
    <t>93662</t>
  </si>
  <si>
    <t>DISJUNTOR BIPOLAR TIPO DIN, CORRENTE NOMINAL DE 20A - FORNECIMENTO E INSTALAÇÃO. AF_10/2020</t>
  </si>
  <si>
    <t>93664</t>
  </si>
  <si>
    <t>DISJUNTOR BIPOLAR TIPO DIN, CORRENTE NOMINAL DE 32A - FORNECIMENTO E INSTALAÇÃO. AF_10/2020</t>
  </si>
  <si>
    <t>93665</t>
  </si>
  <si>
    <t>DISJUNTOR BIPOLAR TIPO DIN, CORRENTE NOMINAL DE 40A - FORNECIMENTO E INSTALAÇÃO. AF_10/2020</t>
  </si>
  <si>
    <t>93670</t>
  </si>
  <si>
    <t>DISJUNTOR TRIPOLAR TIPO DIN, CORRENTE NOMINAL DE 25A - FORNECIMENTO E INSTALAÇÃO. AF_10/2020</t>
  </si>
  <si>
    <t>93673</t>
  </si>
  <si>
    <t>DISJUNTOR TRIPOLAR TIPO DIN, CORRENTE NOMINAL DE 50A - FORNECIMENTO E INSTALAÇÃO. AF_10/2020</t>
  </si>
  <si>
    <t>101894</t>
  </si>
  <si>
    <t>DISJUNTOR TRIPOLAR TIPO NEMA, CORRENTE NOMINAL DE 60 ATÉ 100A - FORNECIMENTO E INSTALAÇÃO. AF_10/2020</t>
  </si>
  <si>
    <t>101898</t>
  </si>
  <si>
    <t>DISJUNTOR TERMOMAGNÉTICO TRIPOLAR , CORRENTE NOMINAL DE 400A - FORNECIMENTO E INSTALAÇÃO. AF_10/2020</t>
  </si>
  <si>
    <t>FNDE 86</t>
  </si>
  <si>
    <t>DISJUNTOR BIPOLAR TIPO DR, CORRENTE NOMINAL DE 25A - 30mA</t>
  </si>
  <si>
    <t>FNDE 395</t>
  </si>
  <si>
    <t>DISJUNTOR BIPOLAR TIPO DR, CORRENTE NOMINAL DE 60A A 100A - 30mA</t>
  </si>
  <si>
    <t>FNDE 88</t>
  </si>
  <si>
    <t>DISPOSITIVO CONTRA SURTO - DPS 40 kA</t>
  </si>
  <si>
    <t>FNDE 89</t>
  </si>
  <si>
    <t>DISPOSITIVO CONTRA SURTO - DPS 80 kA</t>
  </si>
  <si>
    <t>17.01</t>
  </si>
  <si>
    <t>17.01.01</t>
  </si>
  <si>
    <t>18.01.01</t>
  </si>
  <si>
    <t>19.01.01</t>
  </si>
  <si>
    <t>17.02</t>
  </si>
  <si>
    <t>17.01.02</t>
  </si>
  <si>
    <t>17.01.03</t>
  </si>
  <si>
    <t>17.01.04</t>
  </si>
  <si>
    <t>17.02.01</t>
  </si>
  <si>
    <t>17.02.02</t>
  </si>
  <si>
    <t>17.02.03</t>
  </si>
  <si>
    <t>17.02.04</t>
  </si>
  <si>
    <t>17.02.05</t>
  </si>
  <si>
    <t>17.02.06</t>
  </si>
  <si>
    <t>17.02.07</t>
  </si>
  <si>
    <t>17.02.08</t>
  </si>
  <si>
    <t>17.02.09</t>
  </si>
  <si>
    <t>17.02.10</t>
  </si>
  <si>
    <t>17.02.11</t>
  </si>
  <si>
    <t>17.02.12</t>
  </si>
  <si>
    <t>17.02.13</t>
  </si>
  <si>
    <t>17.02.14</t>
  </si>
  <si>
    <t>17.03</t>
  </si>
  <si>
    <t>ELETRODUTO E ACESSÓRIOS</t>
  </si>
  <si>
    <t>91834</t>
  </si>
  <si>
    <t>ELETRODUTO FLEXÍVEL CORRUGADO, PVC, DN 25 MM (3/4"), PARA CIRCUITOS TERMINAIS, INSTALADO EM FORRO - FORNECIMENTO E INSTALAÇÃO. AF_03/2023_PA</t>
  </si>
  <si>
    <t>91836</t>
  </si>
  <si>
    <t>ELETRODUTO FLEXÍVEL CORRUGADO, PVC, DN 32 MM (1"), PARA CIRCUITOS TERMINAIS, INSTALADO EM FORRO - FORNECIMENTO E INSTALAÇÃO. AF_03/2023_PA</t>
  </si>
  <si>
    <t>93008</t>
  </si>
  <si>
    <t>ELETRODUTO RÍGIDO ROSCÁVEL, PVC, DN 50 MM (1 1/2"), PARA REDE ENTERRADA DE DISTRIBUIÇÃO DE ENERGIA ELÉTRICA - FORNECIMENTO E INSTALAÇÃO. AF_12/2021</t>
  </si>
  <si>
    <t>93009</t>
  </si>
  <si>
    <t>ELETRODUTO RÍGIDO ROSCÁVEL, PVC, DN 60 MM (2"), PARA REDE ENTERRADA DE DISTRIBUIÇÃO DE ENERGIA ELÉTRICA - FORNECIMENTO E INSTALAÇÃO. AF_12/2021</t>
  </si>
  <si>
    <t>93011</t>
  </si>
  <si>
    <t>ELETRODUTO RÍGIDO ROSCÁVEL, PVC, DN 85 MM (3"), PARA REDE ENTERRADA DE DISTRIBUIÇÃO DE ENERGIA ELÉTRICA - FORNECIMENTO E INSTALAÇÃO. AF_12/2021</t>
  </si>
  <si>
    <t>FNDE 94</t>
  </si>
  <si>
    <t>ELETRODUTO EM ACO ZINCADO OU GALVANIZADO DN=3/4", APARENTE - FORNECIMENTO E INSTALAÇÃO</t>
  </si>
  <si>
    <t>97886</t>
  </si>
  <si>
    <t>CAIXA ENTERRADA ELÉTRICA RETANGULAR, EM ALVENARIA COM TIJOLOS CERÂMICOS MACIÇOS, FUNDO COM BRITA, DIMENSÕES INTERNAS: 0,3X0,3X0,3 M. AF_12/2020</t>
  </si>
  <si>
    <t>91937</t>
  </si>
  <si>
    <t>CAIXA OCTOGONAL 3" X 3", PVC, INSTALADA EM LAJE - FORNECIMENTO E INSTALAÇÃO. AF_03/2023</t>
  </si>
  <si>
    <t>91940</t>
  </si>
  <si>
    <t>CAIXA RETANGULAR 4" X 2" MÉDIA (1,30 M DO PISO), PVC, INSTALADA EM PAREDE - FORNECIMENTO E INSTALAÇÃO. AF_03/2023</t>
  </si>
  <si>
    <t>17.04</t>
  </si>
  <si>
    <t>CABOS E FIOS CONDUTORES</t>
  </si>
  <si>
    <t>91926</t>
  </si>
  <si>
    <t>CABO DE COBRE FLEXÍVEL ISOLADO, 2,5 MM², ANTI-CHAMA 450/750 V, PARA CIRCUITOS TERMINAIS - FORNECIMENTO E INSTALAÇÃO. AF_03/2023</t>
  </si>
  <si>
    <t>91928</t>
  </si>
  <si>
    <t>CABO DE COBRE FLEXÍVEL ISOLADO, 4 MM², ANTI-CHAMA 450/750 V, PARA CIRCUITOS TERMINAIS - FORNECIMENTO E INSTALAÇÃO. AF_03/2023</t>
  </si>
  <si>
    <t>91930</t>
  </si>
  <si>
    <t>CABO DE COBRE FLEXÍVEL ISOLADO, 6 MM², ANTI-CHAMA 450/750 V, PARA CIRCUITOS TERMINAIS - FORNECIMENTO E INSTALAÇÃO. AF_03/2023</t>
  </si>
  <si>
    <t>91932</t>
  </si>
  <si>
    <t>CABO DE COBRE FLEXÍVEL ISOLADO, 10 MM², ANTI-CHAMA 450/750 V, PARA CIRCUITOS TERMINAIS - FORNECIMENTO E INSTALAÇÃO. AF_03/2023</t>
  </si>
  <si>
    <t>91934</t>
  </si>
  <si>
    <t>CABO DE COBRE FLEXÍVEL ISOLADO, 16 MM², ANTI-CHAMA 450/750 V, PARA CIRCUITOS TERMINAIS - FORNECIMENTO E INSTALAÇÃO. AF_03/2023</t>
  </si>
  <si>
    <t>92984</t>
  </si>
  <si>
    <t>CABO DE COBRE FLEXÍVEL ISOLADO, 25 MM², ANTI-CHAMA 0,6/1,0 KV, PARA REDE ENTERRADA DE DISTRIBUIÇÃO DE ENERGIA ELÉTRICA - FORNECIMENTO E INSTALAÇÃO. AF_12/2021</t>
  </si>
  <si>
    <t>92986</t>
  </si>
  <si>
    <t>CABO DE COBRE FLEXÍVEL ISOLADO, 35 MM², ANTI-CHAMA 0,6/1,0 KV, PARA REDE ENTERRADA DE DISTRIBUIÇÃO DE ENERGIA ELÉTRICA - FORNECIMENTO E INSTALAÇÃO. AF_12/2021</t>
  </si>
  <si>
    <t>92988</t>
  </si>
  <si>
    <t>CABO DE COBRE FLEXÍVEL ISOLADO, 50 MM², ANTI-CHAMA 0,6/1,0 KV, PARA REDE ENTERRADA DE DISTRIBUIÇÃO DE ENERGIA ELÉTRICA - FORNECIMENTO E INSTALAÇÃO. AF_12/2021</t>
  </si>
  <si>
    <t>92990</t>
  </si>
  <si>
    <t>CABO DE COBRE FLEXÍVEL ISOLADO, 70 MM², ANTI-CHAMA 0,6/1,0 KV, PARA REDE ENTERRADA DE DISTRIBUIÇÃO DE ENERGIA ELÉTRICA - FORNECIMENTO E INSTALAÇÃO. AF_12/2021</t>
  </si>
  <si>
    <t>92994</t>
  </si>
  <si>
    <t>CABO DE COBRE FLEXÍVEL ISOLADO, 120 MM², ANTI-CHAMA 0,6/1,0 KV, PARA REDE ENTERRADA DE DISTRIBUIÇÃO DE ENERGIA ELÉTRICA - FORNECIMENTO E INSTALAÇÃO. AF_12/2021</t>
  </si>
  <si>
    <t>93000</t>
  </si>
  <si>
    <t>CABO DE COBRE FLEXÍVEL ISOLADO, 240 MM², ANTI-CHAMA 0,6/1,0 KV, PARA REDE ENTERRADA DE DISTRIBUIÇÃO DE ENERGIA ELÉTRICA - FORNECIMENTO E INSTALAÇÃO. AF_12/2021</t>
  </si>
  <si>
    <t>17.05</t>
  </si>
  <si>
    <t>ELETROCALHAS</t>
  </si>
  <si>
    <t>FNDE 313</t>
  </si>
  <si>
    <t>ELETROCALHA LISA OU PERFURADA EM AÇO GALVANIZADO, LARGURA  150MM E ALTURA 100MM, INCLUSIVE EMENDA E FIXAÇÃO - FORNECIMENTO E INSTALAÇÃO</t>
  </si>
  <si>
    <t>104764</t>
  </si>
  <si>
    <t>SUPORTE PARA 2 ELETRODUTOS, ESPAÇADO A CADA 80 CM, EM PERFILADO COM COMPRIMENTO DE 25 CM FIXADO EM LAJE, POR METRO DE ELETRODUTO FIXADO. AF_09/2023</t>
  </si>
  <si>
    <t>17.06</t>
  </si>
  <si>
    <t>ILUMINAÇÃO E TOMADAS</t>
  </si>
  <si>
    <t>92000</t>
  </si>
  <si>
    <t>TOMADA BAIXA DE EMBUTIR (1 MÓDULO), 2P+T 10 A, INCLUINDO SUPORTE E PLACA - FORNECIMENTO E INSTALAÇÃO. AF_03/2023</t>
  </si>
  <si>
    <t>92001</t>
  </si>
  <si>
    <t>TOMADA BAIXA DE EMBUTIR (1 MÓDULO), 2P+T 20 A, INCLUINDO SUPORTE E PLACA - FORNECIMENTO E INSTALAÇÃO. AF_03/2023</t>
  </si>
  <si>
    <t>92029</t>
  </si>
  <si>
    <t>INTERRUPTOR PARALELO (1 MÓDULO) COM 1 TOMADA DE EMBUTIR 2P+T 10 A, INCLUINDO SUPORTE E PLACA - FORNECIMENTO E INSTALAÇÃO. AF_03/2023</t>
  </si>
  <si>
    <t>91955</t>
  </si>
  <si>
    <t>INTERRUPTOR PARALELO (1 MÓDULO), 10A/250V, INCLUINDO SUPORTE E PLACA - FORNECIMENTO E INSTALAÇÃO. AF_03/2023</t>
  </si>
  <si>
    <t>92033</t>
  </si>
  <si>
    <t>INTERRUPTOR PARALELO (2 MÓDULOS) COM 1 TOMADA DE EMBUTIR 2P+T 10 A, INCLUINDO SUPORTE E PLACA - FORNECIMENTO E INSTALAÇÃO. AF_03/2023</t>
  </si>
  <si>
    <t>91967</t>
  </si>
  <si>
    <t>INTERRUPTOR SIMPLES (3 MÓDULOS), 10A/250V, INCLUINDO SUPORTE E PLACA - FORNECIMENTO E INSTALAÇÃO. AF_03/2023</t>
  </si>
  <si>
    <t>FNDE 309</t>
  </si>
  <si>
    <t>ESPELHO / PLACA CEGA 4" X 2", PARA INSTALACAO DE TOMADAS E INTERRUPTORES</t>
  </si>
  <si>
    <t>FNDE 379</t>
  </si>
  <si>
    <t>LUMINÁRIA DE EMBUTIR COMPLETA EM FORRO DE GESSO OU MODULADO COM PERFIL "T", PARA 2 LAMPADAS T8 16/18W</t>
  </si>
  <si>
    <t>FNDE 380</t>
  </si>
  <si>
    <t>LUMINÁRIA DE EMBUTIR COMPLETA EM FORRO DE GESSO OU MODULADO COM PERFIL "T", PARA 2 LAMPADAS T8 32/36W</t>
  </si>
  <si>
    <t>101641</t>
  </si>
  <si>
    <t>18.01</t>
  </si>
  <si>
    <t>INSTALAÇÕES DE CLIMATIZAÇÃO</t>
  </si>
  <si>
    <t>DUTOS</t>
  </si>
  <si>
    <t>91927</t>
  </si>
  <si>
    <t>CABO DE COBRE FLEXÍVEL ISOLADO, 2,5 MM², ANTI-CHAMA 0,6/1,0 KV, PARA CIRCUITOS TERMINAIS - FORNECIMENTO E INSTALAÇÃO. AF_03/2023</t>
  </si>
  <si>
    <t>91929</t>
  </si>
  <si>
    <t>CABO DE COBRE FLEXÍVEL ISOLADO, 4 MM², ANTI-CHAMA 0,6/1,0 KV, PARA CIRCUITOS TERMINAIS - FORNECIMENTO E INSTALAÇÃO. AF_03/2023</t>
  </si>
  <si>
    <t>97327</t>
  </si>
  <si>
    <t>TUBO EM COBRE FLEXÍVEL, DN 1/4", COM ISOLAMENTO, INSTALADO EM RAMAL DE ALIMENTAÇÃO DE AR CONDICIONADO COM CONDENSADORA INDIVIDUAL   FORNECIMENTO E INSTALAÇÃO. AF_12/2015</t>
  </si>
  <si>
    <t>97328</t>
  </si>
  <si>
    <t>TUBO EM COBRE FLEXÍVEL, DN 3/8", COM ISOLAMENTO, INSTALADO EM RAMAL DE ALIMENTAÇÃO DE AR CONDICIONADO COM CONDENSADORA INDIVIDUAL - FORNECIMENTO E INSTALAÇÃO. AF_12/2015</t>
  </si>
  <si>
    <t>103992</t>
  </si>
  <si>
    <t>ADAPTADOR CURTO COM BOLSA E ROSCA PARA REGISTRO, PVC, SOLDÁVEL, DN 40MM X 1.1/4", INSTALADO EM RAMAL DE DISTRIBUIÇÃO DE ÁGUA - FORNECIMENTO E INSTALAÇÃO. AF_06/2022</t>
  </si>
  <si>
    <t>17.03.01</t>
  </si>
  <si>
    <t>17.03.02</t>
  </si>
  <si>
    <t>17.03.03</t>
  </si>
  <si>
    <t>17.03.04</t>
  </si>
  <si>
    <t>17.03.05</t>
  </si>
  <si>
    <t>17.03.06</t>
  </si>
  <si>
    <t>17.03.07</t>
  </si>
  <si>
    <t>17.03.08</t>
  </si>
  <si>
    <t>17.03.09</t>
  </si>
  <si>
    <t>17.04.01</t>
  </si>
  <si>
    <t>17.04.02</t>
  </si>
  <si>
    <t>17.04.03</t>
  </si>
  <si>
    <t>17.04.04</t>
  </si>
  <si>
    <t>17.04.05</t>
  </si>
  <si>
    <t>17.04.06</t>
  </si>
  <si>
    <t>17.04.07</t>
  </si>
  <si>
    <t>17.04.08</t>
  </si>
  <si>
    <t>17.04.09</t>
  </si>
  <si>
    <t>17.04.10</t>
  </si>
  <si>
    <t>17.04.11</t>
  </si>
  <si>
    <t>17.05.01</t>
  </si>
  <si>
    <t>17.05.02</t>
  </si>
  <si>
    <t>17.06.01</t>
  </si>
  <si>
    <t>17.06.02</t>
  </si>
  <si>
    <t>17.06.03</t>
  </si>
  <si>
    <t>17.06.04</t>
  </si>
  <si>
    <t>17.06.05</t>
  </si>
  <si>
    <t>17.06.06</t>
  </si>
  <si>
    <t>17.06.07</t>
  </si>
  <si>
    <t>17.06.08</t>
  </si>
  <si>
    <t>17.06.09</t>
  </si>
  <si>
    <t>17.06.10</t>
  </si>
  <si>
    <t>17.06.11</t>
  </si>
  <si>
    <t>17.06.12</t>
  </si>
  <si>
    <t>17.06.13</t>
  </si>
  <si>
    <t>18.01.02</t>
  </si>
  <si>
    <t>18.01.03</t>
  </si>
  <si>
    <t>18.01.04</t>
  </si>
  <si>
    <t>18.01.05</t>
  </si>
  <si>
    <t>18.02</t>
  </si>
  <si>
    <t>DRENO</t>
  </si>
  <si>
    <t>103978</t>
  </si>
  <si>
    <t>TUBO, PVC, SOLDÁVEL, DE 40MM, INSTALADO EM RAMAL DE DISTRIBUIÇÃO DE ÁGUA - FORNECIMENTO E INSTALAÇÃO. AF_06/2022</t>
  </si>
  <si>
    <t>103981</t>
  </si>
  <si>
    <t>JOELHO 45 GRAUS, PVC, SOLDÁVEL, DN 40MM, INSTALADO EM RAMAL DE DISTRIBUIÇÃO DE ÁGUA - FORNECIMENTO E INSTALAÇÃO. AF_06/2022</t>
  </si>
  <si>
    <t>103980</t>
  </si>
  <si>
    <t>JOELHO 90 GRAUS, PVC, SOLDÁVEL, DN 40MM, INSTALADO EM RAMAL DE DISTRIBUIÇÃO DE ÁGUA - FORNECIMENTO E INSTALAÇÃO. AF_06/2022</t>
  </si>
  <si>
    <t>104011</t>
  </si>
  <si>
    <t>TE, PVC, SOLDÁVEL, DN 40MM, INSTALADO EM RAMAL DE DISTRIBUIÇÃO DE ÁGUA - FORNECIMENTO E INSTALAÇÃO. AF_06/2022</t>
  </si>
  <si>
    <t>INSTALAÇÕES DE CABEAMENTO ESTRUTURADO</t>
  </si>
  <si>
    <t>ACESSÓRIOS CABEAMENTO</t>
  </si>
  <si>
    <t>98302</t>
  </si>
  <si>
    <t>PATCH PANEL 24 PORTAS, CATEGORIA 6 - FORNECIMENTO E INSTALAÇÃO. AF_11/2019</t>
  </si>
  <si>
    <t>FNDE 76</t>
  </si>
  <si>
    <t>SWITCH TIPO 24 PORTAS</t>
  </si>
  <si>
    <t>FNDE 385</t>
  </si>
  <si>
    <t>PATCH CORD, CATEGORIA 6 UTP, 4 PARES</t>
  </si>
  <si>
    <t>FNDE 123</t>
  </si>
  <si>
    <t>GUIA DE CABOS FECHADO 1U</t>
  </si>
  <si>
    <t>FNDE 122</t>
  </si>
  <si>
    <t>BANDEJA MÓVEL, PADRÃO 19"</t>
  </si>
  <si>
    <t>100555</t>
  </si>
  <si>
    <t>RACK ABERTO EM COLUNA 44U PARA SERVIDOR - FORNECIMENTO E INSTALAÇÃO. AF_11/2019</t>
  </si>
  <si>
    <t>FNDE 125</t>
  </si>
  <si>
    <t>GUIA VERTICAL 200 MM PARA CABOS</t>
  </si>
  <si>
    <t>CAIXAS E QUADROS</t>
  </si>
  <si>
    <t>19.01</t>
  </si>
  <si>
    <t>18.02.01</t>
  </si>
  <si>
    <t>18.02.02</t>
  </si>
  <si>
    <t>18.02.03</t>
  </si>
  <si>
    <t>18.02.04</t>
  </si>
  <si>
    <t>19.02</t>
  </si>
  <si>
    <t>DISPOSITIVOS</t>
  </si>
  <si>
    <t>98307</t>
  </si>
  <si>
    <t>TOMADA DE REDE RJ45 - FORNECIMENTO E INSTALAÇÃO. AF_11/2019</t>
  </si>
  <si>
    <t>FNDE 375</t>
  </si>
  <si>
    <t>TOMADA PARA ANTENA DE TV, CABO COAXIAL DE 9 MM FORNECIMENTO E INSTALAÇÃO</t>
  </si>
  <si>
    <t>FNDE 70</t>
  </si>
  <si>
    <t>ELETROCALHA E ELETRODUTOS</t>
  </si>
  <si>
    <t>19.03</t>
  </si>
  <si>
    <t>19.04</t>
  </si>
  <si>
    <t>FNDE 312</t>
  </si>
  <si>
    <t>ELETROCALHA LISA OU PERFURADA EM AÇO GALVANIZADO, LARGURA  100MM E ALTURA 50MM, INCLUSIVE EMENDA E FIXAÇÃO - FORNECIMENTO E INSTALAÇÃO</t>
  </si>
  <si>
    <t>91837</t>
  </si>
  <si>
    <t>ELETRODUTO FLEXÍVEL CORRUGADO REFORÇADO, PVC, DN 32 MM (1"), PARA CIRCUITOS TERMINAIS, INSTALADO EM FORRO - FORNECIMENTO E INSTALAÇÃO. AF_03/2023_PA</t>
  </si>
  <si>
    <t>91835</t>
  </si>
  <si>
    <t>ELETRODUTO FLEXÍVEL CORRUGADO REFORÇADO, PVC, DN 25 MM (3/4"), PARA CIRCUITOS TERMINAIS, INSTALADO EM FORRO - FORNECIMENTO E INSTALAÇÃO. AF_03/2023_PA</t>
  </si>
  <si>
    <t>91865</t>
  </si>
  <si>
    <t>ELETRODUTO RÍGIDO ROSCÁVEL, PVC, DN 40 MM (1 1/4"), PARA CIRCUITOS TERMINAIS, INSTALADO EM FORRO - FORNECIMENTO E INSTALAÇÃO. AF_03/2023</t>
  </si>
  <si>
    <t>FNDE 346</t>
  </si>
  <si>
    <t>CABECOTE PARA ENTRADA DE LINHA DE ALIMENTACAO PARA ELETRODUTO</t>
  </si>
  <si>
    <t>FNDE 90</t>
  </si>
  <si>
    <t>ELETRODUTO RIGIDO, EM ACO ZINCADO OU GALVANIZADO, TIPO PESADO, DN=1", APARENTE - FORNECIMENTO E INSTALAÇÃO</t>
  </si>
  <si>
    <t>19.01.02</t>
  </si>
  <si>
    <t>19.01.03</t>
  </si>
  <si>
    <t>19.01.04</t>
  </si>
  <si>
    <t>19.01.05</t>
  </si>
  <si>
    <t>19.01.06</t>
  </si>
  <si>
    <t>19.01.07</t>
  </si>
  <si>
    <t>19.02.01</t>
  </si>
  <si>
    <t>19.02.02</t>
  </si>
  <si>
    <t>19.03.01</t>
  </si>
  <si>
    <t>19.03.02</t>
  </si>
  <si>
    <t>19.03.03</t>
  </si>
  <si>
    <t>19.04.01</t>
  </si>
  <si>
    <t>19.04.02</t>
  </si>
  <si>
    <t>19.04.03</t>
  </si>
  <si>
    <t>19.04.04</t>
  </si>
  <si>
    <t>19.04.05</t>
  </si>
  <si>
    <t>19.04.06</t>
  </si>
  <si>
    <t>19.05</t>
  </si>
  <si>
    <t>CABEAMENTO</t>
  </si>
  <si>
    <t>98297</t>
  </si>
  <si>
    <t>CABO ELETRÔNICO CATEGORIA 6, INSTALADO EM EDIFICAÇÃO INSTITUCIONAL - FORNECIMENTO E INSTALAÇÃO. AF_11/2019</t>
  </si>
  <si>
    <t>100554</t>
  </si>
  <si>
    <t>CABO COAXIAL RG59 95% - FORNECIMENTO E INSTALAÇÃO. AF_11/2019</t>
  </si>
  <si>
    <t>19.05.01</t>
  </si>
  <si>
    <t>19.05.02</t>
  </si>
  <si>
    <t>SISTEMA DE EXAUSTÃO MECÂNICA</t>
  </si>
  <si>
    <t>20.01</t>
  </si>
  <si>
    <t>FNDE 44</t>
  </si>
  <si>
    <t>DUTO DE ALONGAMENTO PARA EXAUSTOR</t>
  </si>
  <si>
    <t>FNDE 45</t>
  </si>
  <si>
    <t>COIFA EM AÇO INOX 100CM X 150CM</t>
  </si>
  <si>
    <t>SISTEMA DE PROTEÇÃO CONTRA DESCARGAS ATMOSFÉRICAS (SPDA)</t>
  </si>
  <si>
    <t>96989</t>
  </si>
  <si>
    <t>CAPTOR TIPO FRANKLIN PARA SPDA - FORNECIMENTO E INSTALAÇÃO. AF_08/2023</t>
  </si>
  <si>
    <t>92884</t>
  </si>
  <si>
    <t>ARMAÇÃO UTILIZANDO AÇO CA-25 DE 10,0 MM - MONTAGEM. AF_06/2022</t>
  </si>
  <si>
    <t>104753</t>
  </si>
  <si>
    <t>CONECTOR SPLIT-BOLT, PARA SPDA, PARA CABOS ATÉ 50 MM2 - FORNECIMENTO E INSTALAÇÃO. AF_08/2023</t>
  </si>
  <si>
    <t>101663</t>
  </si>
  <si>
    <t>ABRAÇADEIRA DE FIXAÇÃO DE BRAÇOS DE LUMINÁRIAS DE 2" - FORNECIMENTO E INSTALAÇÃO. AF_08/2020</t>
  </si>
  <si>
    <t>FNDE 68</t>
  </si>
  <si>
    <t>CONJUNTO DE ESTAIAMENTO PARA MASTRO DE SPDA</t>
  </si>
  <si>
    <t>98463</t>
  </si>
  <si>
    <t>SUPORTE ISOLADOR PARA FIXAÇÃO DA CORDOALHA DE COBRE EM ALVENARIA OU CONCRETO - FORNECIMENTO E INSTALAÇÃO. AF_08/2023</t>
  </si>
  <si>
    <t>FNDE 69</t>
  </si>
  <si>
    <t>CAIXA DE EQUALIZAÇÃO DE ATERRAMENTO ELÉTRICO</t>
  </si>
  <si>
    <t>93358</t>
  </si>
  <si>
    <t>ESCAVAÇÃO MANUAL DE VALA COM PROFUNDIDADE MENOR OU IGUAL A 1,30 M. AF_02/2021</t>
  </si>
  <si>
    <t>93382</t>
  </si>
  <si>
    <t>REATERRO MANUAL DE VALAS, COM COMPACTADOR DE SOLOS DE PERCUSSÃO. AF_08/2023</t>
  </si>
  <si>
    <t>96985</t>
  </si>
  <si>
    <t>HASTE DE ATERRAMENTO, DIÂMETRO 5/8", COM 3 METROS - FORNECIMENTO E INSTALAÇÃO. AF_08/2023</t>
  </si>
  <si>
    <t>96973</t>
  </si>
  <si>
    <t>CORDOALHA DE COBRE NU 35 MM², NÃO ENTERRADA, COM ISOLADOR - FORNECIMENTO E INSTALAÇÃO. AF_08/2023</t>
  </si>
  <si>
    <t>96977</t>
  </si>
  <si>
    <t>CORDOALHA DE COBRE NU 50 MM², ENTERRADA - FORNECIMENTO E INSTALAÇÃO. AF_08/2023</t>
  </si>
  <si>
    <t>98111</t>
  </si>
  <si>
    <t>CAIXA DE INSPEÇÃO PARA ATERRAMENTO, CIRCULAR, EM POLIETILENO, DIÂMETRO INTERNO = 0,3 M. AF_12/2020</t>
  </si>
  <si>
    <t>FNDE 71</t>
  </si>
  <si>
    <t>SOLDA EXOTÉRMICA PARA SPDA - FORNECIMENTO E INSTALAÇÃO</t>
  </si>
  <si>
    <t>FNDE 39</t>
  </si>
  <si>
    <t>CONJUNTO DE MASTRO P/ TRÊS BANDEIRAS E PEDESTAL</t>
  </si>
  <si>
    <t>FNDE 40</t>
  </si>
  <si>
    <t>BANCADA DE GRANITO CINZA ANDORINHA, INCLUSIVE PASSA PRATOS, ESPESSURA 2 CM - FORNECIMENTO E INSTALAÇÃO</t>
  </si>
  <si>
    <t>FNDE 47</t>
  </si>
  <si>
    <t>PRATELEIRA DE GRANITO CINZA ANDORINHA, ESPESSURA 2 CM - FORNECIMENTO E INSTALAÇÃO</t>
  </si>
  <si>
    <t>FNDE 48</t>
  </si>
  <si>
    <t>ESCANINHOS EM MDF, REVESTIDOS EM LAMINADO MELAMÍNICO</t>
  </si>
  <si>
    <t>101965</t>
  </si>
  <si>
    <t>PEITORIL LINEAR EM GRANITO OU MÁRMORE, L = 15CM, COMPRIMENTO DE ATÉ 2M, ASSENTADO COM ARGAMASSA 1:6 COM ADITIVO. AF_11/2020</t>
  </si>
  <si>
    <t>100861</t>
  </si>
  <si>
    <t>SUPORTE MÃO FRANCESA EM AÇO, ABAS IGUAIS 30 CM, CAPACIDADE MINIMA 60 KG, BRANCO - FORNECIMENTO E INSTALAÇÃO. AF_01/2020</t>
  </si>
  <si>
    <t>FNDE 51</t>
  </si>
  <si>
    <t>BANCO DE CONCRETO SEM ENCOSTO, DIM. 2,50 X 0,60 M</t>
  </si>
  <si>
    <t>FNDE 38</t>
  </si>
  <si>
    <t>FITA 3M COLANTE ANTIDERRAPANTE PARA PISO</t>
  </si>
  <si>
    <t>21.01</t>
  </si>
  <si>
    <t>21.01.01</t>
  </si>
  <si>
    <t>21.01.02</t>
  </si>
  <si>
    <t>21.01.03</t>
  </si>
  <si>
    <t>21.01.04</t>
  </si>
  <si>
    <t>21.01.05</t>
  </si>
  <si>
    <t>21.01.06</t>
  </si>
  <si>
    <t>21.01.07</t>
  </si>
  <si>
    <t>21.01.08</t>
  </si>
  <si>
    <t>21.01.09</t>
  </si>
  <si>
    <t>21.01.10</t>
  </si>
  <si>
    <t>21.01.11</t>
  </si>
  <si>
    <t>21.01.12</t>
  </si>
  <si>
    <t>21.01.13</t>
  </si>
  <si>
    <t>21.01.14</t>
  </si>
  <si>
    <t>21.01.15</t>
  </si>
  <si>
    <t>22.01</t>
  </si>
  <si>
    <t>SERVIÇOS FINAIS</t>
  </si>
  <si>
    <t>23.01</t>
  </si>
  <si>
    <t>99803</t>
  </si>
  <si>
    <t>LIMPEZA DE PISO CERÂMICO OU PORCELANATO COM PANO ÚMIDO. AF_04/2019</t>
  </si>
  <si>
    <t>23.01.01</t>
  </si>
  <si>
    <t>23.01.02</t>
  </si>
  <si>
    <t>22.01.01</t>
  </si>
  <si>
    <t>22.01.02</t>
  </si>
  <si>
    <t>22.01.03</t>
  </si>
  <si>
    <t>22.01.04</t>
  </si>
  <si>
    <t>22.01.05</t>
  </si>
  <si>
    <t>22.01.06</t>
  </si>
  <si>
    <t>22.01.07</t>
  </si>
  <si>
    <t>22.01.08</t>
  </si>
  <si>
    <t>22.01.09</t>
  </si>
  <si>
    <t>20.01.01</t>
  </si>
  <si>
    <t>20.01.02</t>
  </si>
  <si>
    <t>16.05.02</t>
  </si>
  <si>
    <t>16.05.03</t>
  </si>
  <si>
    <t>Custo un. C/ BDI</t>
  </si>
  <si>
    <t>TOTAL GERAL C/BDI</t>
  </si>
  <si>
    <t>97607</t>
  </si>
  <si>
    <t>LUMINÁRIA ARANDELA TIPO TARTARUGA, DE SOBREPOR, COM 1 LÂMPADA LED DE 6 W, SEM REATOR - FORNECIMENTO E INSTALAÇÃO. AF_02/2020</t>
  </si>
  <si>
    <t>FNDE 381</t>
  </si>
  <si>
    <t>LÂMPADA VAPOR METÁLICO 150 W - FORNECIMENTO E INSTALAÇÃO. AF_08/2020</t>
  </si>
  <si>
    <t>ADAPTADOR COM FLANGES LIVRES, CPVC, ROSCÁVEL, DN 22 MM, INSTALADO EM RESERVAÇÃO DE ÁGUA DE EDIFICAÇÃO QUE POSSUA RESERVATÓRIO DE FIBRA/FIBROCIMENTO - FORNECIMENTO E INSTALAÇÃO. AF_06/2016</t>
  </si>
  <si>
    <t>93200</t>
  </si>
  <si>
    <t>FIXAÇÃO (ENCUNHAMENTO) DE ALVENARIA DE VEDAÇÃO COM ARGAMASSA APLICADA COM BISNAGA. AF_03/2024</t>
  </si>
  <si>
    <t>FNDE 49</t>
  </si>
  <si>
    <t>BARRA DE APOIO EM INOX, DIAMETRO MINIMO 3 CM, EM AÇO INOX</t>
  </si>
  <si>
    <t>FNDE 50</t>
  </si>
  <si>
    <t>RALO LINEAR,  COM GRELHA INOX, JUNTA SOLDÁVEL, FORNECIDO E INSTALADO EM RAMAL DE DESCARGA OU EM RAMAL DE ESGOTO SANITÁRIO</t>
  </si>
  <si>
    <t>CONSTRUÇÃO DE CRECHE</t>
  </si>
  <si>
    <t>CRECHE MARISTELA</t>
  </si>
  <si>
    <t>RUA PRAIA DE ITAPUÃ - JARDIM MARISTELA, ITAPEVI - SP - CEP: 06663-210</t>
  </si>
  <si>
    <t>SINAPI-I</t>
  </si>
  <si>
    <t>370</t>
  </si>
  <si>
    <t xml:space="preserve">AREIA MEDIA - POSTO JAZIDA/FORNECEDOR (RETIRADO NA JAZIDA, SEM TRANSPORTE)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</si>
  <si>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M3    </t>
  </si>
  <si>
    <t>10420</t>
  </si>
  <si>
    <t xml:space="preserve">BACIA SANITARIA (VASO) CONVENCIONAL, DE LOUCA BRANCA, SIFAO APARENTE, SAIDA VERTICAL (SEM ASSENTO)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</si>
  <si>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UN    </t>
  </si>
  <si>
    <t>11868</t>
  </si>
  <si>
    <t xml:space="preserve">CAIXA D'AGUA / RESERVATORIO EM POLIESTER REFORCADO COM FIBRA DE VIDRO,1000 LITROS, COM TAMPA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</si>
  <si>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20247</t>
  </si>
  <si>
    <t xml:space="preserve">PREGO DE ACO POLIDO COM CABECA 15 X 15 (1 1/4 X 13)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</si>
  <si>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KG    </t>
  </si>
  <si>
    <t>20205</t>
  </si>
  <si>
    <t xml:space="preserve">RIPA APARELHADA *1,5 X 5* CM, EM MACARANDUBA/MASSARANDUBA, ANGELIM OU EQUIVALENTE DA REGIAO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</si>
  <si>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     </t>
  </si>
  <si>
    <t>21009</t>
  </si>
  <si>
    <t xml:space="preserve">TUBO ACO GALVANIZADO COM COSTURA, CLASSE LEVE, DN 20 MM (3/4"), E = 2,25 MM, *1,3* KG/M (NBR 5580)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</si>
  <si>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9841</t>
  </si>
  <si>
    <t xml:space="preserve">TUBO PVC, SERIE R, DN 100 MM, PARA ESGOTO OU AGUAS PLUVIAIS PREDIAL (NBR 5688)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</si>
  <si>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88248</t>
  </si>
  <si>
    <t>AUXILIAR DE ENCANADOR OU BOMBEIRO HIDRÁULICO COM ENCARGOS COMPLEMENTARES</t>
  </si>
  <si>
    <t>88267</t>
  </si>
  <si>
    <t>ENCANADOR OU BOMBEIRO HIDRÁULICO COM ENCARGOS COMPLEMENTARES</t>
  </si>
  <si>
    <t>88309</t>
  </si>
  <si>
    <t>PEDREIRO COM ENCARGOS COMPLEMENTARES</t>
  </si>
  <si>
    <t>88316</t>
  </si>
  <si>
    <t>SERVENTE COM ENCARGOS COMPLEMENTARES</t>
  </si>
  <si>
    <t>92273</t>
  </si>
  <si>
    <t>FABRICAÇÃO DE ESCORAS DO TIPO PONTALETE, EM MADEIRA, PARA PÉ-DIREITO SIMPLES. AF_09/2020</t>
  </si>
  <si>
    <t>10775</t>
  </si>
  <si>
    <t xml:space="preserve">LOCACAO DE CONTAINER 2,30 X 6,00 M, ALT. 2,50 M, COM 1 SANITARIO, PARA ESCRITORIO, COMPLETO, SEM DIVISORIAS INTERNAS (NAO INCLUI MOBILIZACAO/DESMOBILIZACAO)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</si>
  <si>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MES   </t>
  </si>
  <si>
    <t>10776</t>
  </si>
  <si>
    <t xml:space="preserve">LOCACAO DE CONTAINER 2,30 X 6,00 M, ALT. 2,50 M, PARA ESCRITORIO, SEM DIVISORIAS INTERNAS E SEM SANITARIO (NAO INCLUI MOBILIZACAO/DESMOBILIZACAO)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</si>
  <si>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10778</t>
  </si>
  <si>
    <t xml:space="preserve">LOCACAO DE CONTAINER 2,30 X 6,00 M, ALT. 2,50 M, PARA SANITARIO, COM 4 BACIAS, 8 CHUVEIROS,1 LAVATORIO E 1 MICTORIO (NAO INCLUI MOBILIZACAO/DESMOBILIZACAO)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</si>
  <si>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93572</t>
  </si>
  <si>
    <t>ENCARREGADO GERAL DE OBRAS COM ENCARGOS COMPLEMENTARES</t>
  </si>
  <si>
    <t>93565</t>
  </si>
  <si>
    <t>ENGENHEIRO CIVIL DE OBRA JUNIOR COM ENCARGOS COMPLEMENTARES</t>
  </si>
  <si>
    <t>101452</t>
  </si>
  <si>
    <t>SERVENTE DE OBRAS COM ENCARGOS COMPLEMENTARES</t>
  </si>
  <si>
    <t>11950</t>
  </si>
  <si>
    <t xml:space="preserve">BUCHA DE NYLON SEM ABA S6, COM PARAFUSO DE 4,20 X 40 MM EM ACO ZINCADO COM ROSCA SOBERBA, CABECA CHATA E FENDA PHILLIPS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</si>
  <si>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39432</t>
  </si>
  <si>
    <t xml:space="preserve">FITA DE PAPEL REFORCADA COM LAMINA DE METAL PARA REFORCO DE CANTOS DE CHAPA DE GESSO PARA DRYWALL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</si>
  <si>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34360</t>
  </si>
  <si>
    <t xml:space="preserve">PERFIL DE ALUMINIO ANODIZADO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</si>
  <si>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39961</t>
  </si>
  <si>
    <t xml:space="preserve">SILICONE ACETICO USO GERAL INCOLOR 280 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</si>
  <si>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10507</t>
  </si>
  <si>
    <t xml:space="preserve">VIDRO TEMPERADO INCOLOR E = 10 MM, SEM COLOCACAO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</si>
  <si>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88325</t>
  </si>
  <si>
    <t>VIDRACEIRO COM ENCARGOS COMPLEMENTARES</t>
  </si>
  <si>
    <t>100659</t>
  </si>
  <si>
    <t>ALIZAR DE 5X1,5CM PARA PORTA FIXADO COM PREGOS, PADRÃO MÉDIO - FORNECIMENTO E INSTALAÇÃO. AF_12/2019</t>
  </si>
  <si>
    <t>90806</t>
  </si>
  <si>
    <t>BATENTE PARA PORTA DE MADEIRA, FIXAÇÃO COM ARGAMASSA, PADRÃO MÉDIO - FORNECIMENTO E INSTALAÇÃO. AF_12/2019</t>
  </si>
  <si>
    <t>91306</t>
  </si>
  <si>
    <t>FECHADURA DE EMBUTIR PARA PORTAS INTERNAS, COMPLETA, ACABAMENTO PADRÃO MÉDIO, COM EXECUÇÃO DE FURO - FORNECIMENTO E INSTALAÇÃO. AF_12/2019</t>
  </si>
  <si>
    <t>90821</t>
  </si>
  <si>
    <t>PORTA DE MADEIRA PARA PINTURA, SEMI-OCA (LEVE OU MÉDIA), 70X210CM, ESPESSURA DE 3,5CM, INCLUSO DOBRADIÇAS - FORNECIMENTO E INSTALAÇÃO. AF_12/2019</t>
  </si>
  <si>
    <t>90830</t>
  </si>
  <si>
    <t>FECHADURA DE EMBUTIR COM CILINDRO, EXTERNA, COMPLETA, ACABAMENTO PADRÃO MÉDIO, INCLUSO EXECUÇÃO DE FURO - FORNECIMENTO E INSTALAÇÃO. AF_12/2019</t>
  </si>
  <si>
    <t>91298</t>
  </si>
  <si>
    <t>PORTA DE MADEIRA TIPO VENEZIANA, 80X210CM, ESPESSURA DE 3CM, INCLUSO DOBRADIÇAS - FORNECIMENTO E INSTALAÇÃO. AF_12/2019</t>
  </si>
  <si>
    <t>91297</t>
  </si>
  <si>
    <t>PORTA DE MADEIRA FRISADA, SEMI-OCA (LEVE OU MÉDIA), 80X210CM, ESPESSURA DE 3,5CM, INCLUSO DOBRADIÇAS - FORNECIMENTO E INSTALAÇÃO. AF_12/2019</t>
  </si>
  <si>
    <t>PM3 - KIT DE PORTA DE MADEIRA FRISADA, SEMI-OCA (LEVE OU MÉDIA), PADRÃO MÉDIO, 80X210CM, ESPESSURA DE 3,5CM, ITENS INCLUSOS: DOBRADIÇAS, MONTAGEM E INSTALAÇÃO DE BATENTE, FECHADURA COM EXECUÇÃO DO FURO - FORNECIMENTO E INSTALAÇÃO. AF_12/2019</t>
  </si>
  <si>
    <t>PM4 -  KIT DE PORTA DE MADEIRA FRISADA, SEMI-OCA (LEVE OU MÉDIA), PADRÃO MÉDIO, 80X210CM, ESPESSURA DE 3,5CM, ITENS INCLUSOS: DOBRADIÇAS, MONTAGEM E INSTALAÇÃO DE BATENTE, FECHADURA COM EXECUÇÃO DO FURO - FORNECIMENTO E INSTALAÇÃO. AF_12/2019</t>
  </si>
  <si>
    <t>90831</t>
  </si>
  <si>
    <t>FECHADURA DE EMBUTIR PARA PORTA DE BANHEIRO, COMPLETA, ACABAMENTO PADRÃO MÉDIO, INCLUSO EXECUÇÃO DE FURO - FORNECIMENTO E INSTALAÇÃO. AF_12/2019</t>
  </si>
  <si>
    <t>91295</t>
  </si>
  <si>
    <t>PORTA DE MADEIRA FRISADA, SEMI-OCA (LEVE OU MÉDIA), 60X210CM, ESPESSURA DE 3CM, INCLUSO DOBRADIÇAS - FORNECIMENTO E INSTALAÇÃO. AF_12/2019</t>
  </si>
  <si>
    <t>39026</t>
  </si>
  <si>
    <t xml:space="preserve">PREGO DE ACO POLIDO SEM CABECA 15 X 15 (1 1/4 X 13)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</si>
  <si>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10491</t>
  </si>
  <si>
    <t xml:space="preserve">VIDRO LISO INCOLOR 6 MM - SEM COLOCACAO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</si>
  <si>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11026</t>
  </si>
  <si>
    <t xml:space="preserve">CHAPA DE ACO GALVANIZADA BITOLA GSG 14, E = 1,95 MM (15,60 KG/M2)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</si>
  <si>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88261</t>
  </si>
  <si>
    <t>CARPINTEIRO DE ESQUADRIA COM ENCARGOS COMPLEMENTARES</t>
  </si>
  <si>
    <t>7568</t>
  </si>
  <si>
    <t xml:space="preserve">BUCHA DE NYLON SEM ABA S10, COM PARAFUSO DE 6,10 X 65 MM EM ACO ZINCADO COM ROSCA SOBERBA, CABECA CHATA E FENDA PHILLIPS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</si>
  <si>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39024</t>
  </si>
  <si>
    <t xml:space="preserve">PORTA DE ABRIR EM ALUMINIO COM DIVISAO HORIZONTAL PARA VIDROS, ACABAMENTO ANODIZADO NATURAL, VIDROS INCLUSOS, SEM GUARNICAO/ALIZAR/VISTA, 87 CM X 210 CM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</si>
  <si>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142</t>
  </si>
  <si>
    <t xml:space="preserve">SELANTE ELASTICO MONOCOMPONENTE A BASE DE POLIURETANO (PU) PARA JUNTAS DIVERSAS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</si>
  <si>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310ML </t>
  </si>
  <si>
    <t>36888</t>
  </si>
  <si>
    <t xml:space="preserve">GUARNICAO / MOLDURA / ARREMATE DE ACABAMENTO PARA ESQUADRIA, EM ALUMINIO PERFIL 25, ACABAMENTO ANODIZADO BRANCO OU BRILHANTE, PARA 1 FACE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</si>
  <si>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39025</t>
  </si>
  <si>
    <t xml:space="preserve">PORTA DE ABRIR, TIPO VENEZIANA, EM ALUMINIO, ACABAMENTO ANODIZADO NATURAL, 90 CM X 210 CM (LARGURA X ALTURA), SEM GUARNICAO/ALIZAR/VISTA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</si>
  <si>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4922</t>
  </si>
  <si>
    <t xml:space="preserve">PORTA DE CORRER EM ALUMINIO, DUAS FOLHAS MOVEIS COM VIDRO, FECHADURA E PUXADOR EMBUTIDO, ACABAMENTO ANODIZADO NATURAL, SEM GUARNICAO/ALIZAR/VISTA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</si>
  <si>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34381</t>
  </si>
  <si>
    <t xml:space="preserve">JANELA MAXIM AR, EM ALUMINIO PERFIL 25, 60 X 80 CM (A X L), ACABAMENTO BRANCO OU BRILHANTE, BATENTE DE 4 A 5 CM, COM VIDRO 4 MM, SEM GUARNICAO/ALIZAR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</si>
  <si>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4377</t>
  </si>
  <si>
    <t xml:space="preserve">PARAFUSO DE ACO ZINCADO COM ROSCA SOBERBA, CABECA CHATA E FENDA SIMPLES, DIAMETRO 4,2 MM, COMPRIMENTO * 32 * MM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</si>
  <si>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599</t>
  </si>
  <si>
    <t xml:space="preserve">JANELA FIXA, EM ALUMINIO PERFIL 20, 60 X 80 CM (A X L), BATENTE/REQUADRO DE 3 A 14 CM, COM VIDRO 4 MM, SEM GUARNICAO/ALIZAR, ACABAMENTO ALUM BRANCO OU BRILHANTE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</si>
  <si>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586</t>
  </si>
  <si>
    <t xml:space="preserve">CANTONEIRA EM ALUMINIO, ABAS IGUAIS, LARGURA DE 25,40 MM (1"), ESPESSURA DE 4,76 MM (3/16") E PESO LINEAR DE APROXIMADAMENTE 0,593 KG/M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</si>
  <si>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10932</t>
  </si>
  <si>
    <t xml:space="preserve">TELA DE ARAME GALVANIZADA QUADRANGULAR / LOSANGULAR, FIO 4,19 MM (8 BWG), MALHA 5 X 5 CM, H = 2 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</si>
  <si>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88315</t>
  </si>
  <si>
    <t>SERRALHEIRO COM ENCARGOS COMPLEMENTARES</t>
  </si>
  <si>
    <t>102183</t>
  </si>
  <si>
    <t>PORTA PIVOTANTE DE VIDRO TEMPERADO, 2 FOLHAS DE 90X210 CM, ESPESSURA DE 10MM, INCLUSIVE ACESSÓRIOS. AF_01/2021</t>
  </si>
  <si>
    <t>92716</t>
  </si>
  <si>
    <t>APARELHO PARA CORTE E SOLDA OXI-ACETILENO SOBRE RODAS, INCLUSIVE CILINDROS E MAÇARICOS - CHP DIURNO. AF_05/2023</t>
  </si>
  <si>
    <t>CHP</t>
  </si>
  <si>
    <t>546</t>
  </si>
  <si>
    <t xml:space="preserve">BARRA DE ACO CHATA, RETANGULAR (QUALQUER BITOLA)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</si>
  <si>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43105</t>
  </si>
  <si>
    <t xml:space="preserve">CHAPA DE ACO CARBONO GALVANIZADA, PERFURADA (GRADE FUROS) E = 1,5 MM, DIAMETRO DO FURO = 9,52 MM (FUROS ALTERNADOS HORIZ.)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</si>
  <si>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11456</t>
  </si>
  <si>
    <t xml:space="preserve">FERROLHO COM FECHO /TRINCO REDONDO, EM ACO GALVANIZADO / ZINCADO, DE SOBREPOR, COM COMPRIMENTO DE 10" A 12" E ESPESSURA MINIMA DA CHAPA DE 1,50 MM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</si>
  <si>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7698</t>
  </si>
  <si>
    <t xml:space="preserve">TUBO ACO GALVANIZADO COM COSTURA, CLASSE MEDIA, DN 1.1/4", E = *3,25* MM, PESO *3,14* KG/M (NBR 5580)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</si>
  <si>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252</t>
  </si>
  <si>
    <t xml:space="preserve">AJUDANTE DE SERRALHEIRO (HORISTA)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</si>
  <si>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H     </t>
  </si>
  <si>
    <t>100754</t>
  </si>
  <si>
    <t>PINTURA COM TINTA ACRÍLICA DE ACABAMENTO APLICADA A ROLO OU PINCEL SOBRE SUPERFÍCIES METÁLICAS (EXCETO PERFIL) EXECUTADO EM OBRA (02 DEMÃOS). AF_01/2020</t>
  </si>
  <si>
    <t>100722</t>
  </si>
  <si>
    <t>PINTURA COM TINTA ALQUÍDICA DE FUNDO (TIPO ZARCÃO) APLICADA A ROLO OU PINCEL SOBRE SUPERFÍCIES METÁLICAS (EXCETO PERFIL) EXECUTADO EM OBRA (POR DEMÃO). AF_01/2020</t>
  </si>
  <si>
    <t>88251</t>
  </si>
  <si>
    <t>AUXILIAR DE SERRALHEIRO COM ENCARGOS COMPLEMENTARES</t>
  </si>
  <si>
    <t>34.05.360</t>
  </si>
  <si>
    <t>H.03.000.031296</t>
  </si>
  <si>
    <t>Portão tipo gradil 1 ou 2 folhas, com ou sem bandeira, sob medida</t>
  </si>
  <si>
    <t>4380</t>
  </si>
  <si>
    <t xml:space="preserve">PARAFUSO ZINCADO ROSCA SOBERBA 5/16" X 120 MM PARA TELHA FIBROCIMENTO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</si>
  <si>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43071</t>
  </si>
  <si>
    <t xml:space="preserve">TELHA TERMOISOLANTE REVESTIDA EM ACO GALVALUME, FACE SUPERIOR TRAPEZOIDAL E FACE INFERIOR PLANA (NAO INCLUI ACESSORIOS DE FIXACAO), REVEST COM ESPESSURA DE 0,50 MM, COM PRE-PINTURA DE COR BRANCA NAS DUAS FACES, NUCLEO EM POLIISOCIANURATO (PIR) COM ESPESSURA DE 50 MM                                                                                                                                                                                                                                </t>
  </si>
  <si>
    <t>88262</t>
  </si>
  <si>
    <t>CARPINTEIRO DE FORMAS COM ENCARGOS COMPLEMENTARES</t>
  </si>
  <si>
    <t>93282</t>
  </si>
  <si>
    <t>GUINCHO ELÉTRICO DE COLUNA, CAPACIDADE 400 KG, COM MOTO FREIO, MOTOR TRIFÁSICO DE 1,25 CV - CHI DIURNO. AF_03/2016</t>
  </si>
  <si>
    <t>CHI</t>
  </si>
  <si>
    <t>93281</t>
  </si>
  <si>
    <t>GUINCHO ELÉTRICO DE COLUNA, CAPACIDADE 400 KG, COM MOTO FREIO, MOTOR TRIFÁSICO DE 1,25 CV - CHP DIURNO. AF_03/2016</t>
  </si>
  <si>
    <t>5061</t>
  </si>
  <si>
    <t xml:space="preserve">PREGO DE ACO POLIDO COM CABECA 18 X 27 (2 1/2 X 10)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</si>
  <si>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5104</t>
  </si>
  <si>
    <t xml:space="preserve">REBITE DE REPUXO EM ALUMINIO VAZADO, DIAMETRO 3,2 X 8 MM DE COMPRIMENTO (1KG = 1025 UNIDADES)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</si>
  <si>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1113</t>
  </si>
  <si>
    <t xml:space="preserve">RUFO EXTERNO/INTERNO DE CHAPA DE ACO GALVANIZADA NUM 26, CORTE 33 CM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</si>
  <si>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13388</t>
  </si>
  <si>
    <t xml:space="preserve">SOLDA EM BARRA DE ESTANHO-CHUMBO 50/50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</si>
  <si>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88323</t>
  </si>
  <si>
    <t>TELHADISTA COM ENCARGOS COMPLEMENTARES</t>
  </si>
  <si>
    <t>40873</t>
  </si>
  <si>
    <t xml:space="preserve">RUFO INTERNO/EXTERNO DE CHAPA DE ACO GALVANIZADA NUM 24, CORTE 25 CM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</si>
  <si>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626</t>
  </si>
  <si>
    <t xml:space="preserve">MANTA LIQUIDA DE BASE ASFALTICA MODIFICADA COM A ADICAO DE ELASTOMEROS DILUIDOS EM SOLVENTE ORGANICO, APLICACAO A FRIO (MEMBRANA DE EMULSAO ASFALTICA PARA IMPERMEABILIZACAO FLEXIVEL)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</si>
  <si>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88243</t>
  </si>
  <si>
    <t>AJUDANTE ESPECIALIZADO COM ENCARGOS COMPLEMENTARES</t>
  </si>
  <si>
    <t>88270</t>
  </si>
  <si>
    <t>IMPERMEABILIZADOR COM ENCARGOS COMPLEMENTARES</t>
  </si>
  <si>
    <t>1381</t>
  </si>
  <si>
    <t xml:space="preserve">ARGAMASSA COLANTE AC I PARA CERAMICAS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</si>
  <si>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34357</t>
  </si>
  <si>
    <t xml:space="preserve">REJUNTE CIMENTICIO, QUALQUER COR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</si>
  <si>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536</t>
  </si>
  <si>
    <t xml:space="preserve">REVESTIMENTO EM CERAMICA ESMALTADA, PEI MENOR OU IGUAL A 3, FORMATO MENOR OU IGUAL A 2025 CM2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</si>
  <si>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88256</t>
  </si>
  <si>
    <t>AZULEJISTA OU LADRILHISTA COM ENCARGOS COMPLEMENTARES</t>
  </si>
  <si>
    <t>44396</t>
  </si>
  <si>
    <t xml:space="preserve">COLA BRANCA BASE PVA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</si>
  <si>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6186</t>
  </si>
  <si>
    <t xml:space="preserve">RODAPE DE MADEIRA MACICA CUMARU/IPE CHAMPANHE OU EQUIVALENTE DA REGIAO, *1,5 X 7 CM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</si>
  <si>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39511</t>
  </si>
  <si>
    <t xml:space="preserve">FORRO DE FIBRA MINERAL EM PLACAS DE 625 X 625 MM, E = 15 MM, BORDA RETA, COM PINTURA ANTIMOFO, APOIADO EM PERFIL DE ACO GALVANIZADO COM 24 MM DE BASE - INSTALADO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</si>
  <si>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88278</t>
  </si>
  <si>
    <t>MONTADOR DE ESTRUTURA METÁLICA COM ENCARGOS COMPLEMENTARES</t>
  </si>
  <si>
    <t>7334</t>
  </si>
  <si>
    <t xml:space="preserve">ADITIVO ADESIVO LIQUIDO PARA ARGAMASSAS DE REVESTIMENTOS CIMENTICIOS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</si>
  <si>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     </t>
  </si>
  <si>
    <t>1379</t>
  </si>
  <si>
    <t xml:space="preserve">CIMENTO PORTLAND COMPOSTO CP II-32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</si>
  <si>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87301</t>
  </si>
  <si>
    <t>ARGAMASSA TRAÇO 1:4 (EM VOLUME DE CIMENTO E AREIA MÉDIA ÚMIDA) PARA CONTRAPISO, PREPARO MECÂNICO COM BETONEIRA 400 L. AF_08/2019</t>
  </si>
  <si>
    <t>4791</t>
  </si>
  <si>
    <t xml:space="preserve">ADESIVO ACRILICO DE BASE AQUOSA / COLA DE CONTATO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</si>
  <si>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4792</t>
  </si>
  <si>
    <t xml:space="preserve">PLACA VINILICA SEMIFLEXIVEL PARA PISOS, E = 3,2 MM, 30 X 30 CM (SEM COLOCACAO)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</si>
  <si>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6111</t>
  </si>
  <si>
    <t xml:space="preserve">SERVENTE DE OBRAS (HORISTA)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</si>
  <si>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37595</t>
  </si>
  <si>
    <t xml:space="preserve">ARGAMASSA COLANTE TIPO AC III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</si>
  <si>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20232</t>
  </si>
  <si>
    <t xml:space="preserve">SOLEIRA EM GRANITO, POLIDO, TIPO ANDORINHA/ QUARTZ/ CASTELO/ CORUMBA OU OUTROS EQUIVALENTES DA REGIAO, L= *15* CM, E= *2,0* CM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</si>
  <si>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88274</t>
  </si>
  <si>
    <t>MARMORISTA/GRANITEIRO COM ENCARGOS COMPLEMENTARES</t>
  </si>
  <si>
    <t>34353</t>
  </si>
  <si>
    <t xml:space="preserve">ARGAMASSA COLANTE AC II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</si>
  <si>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36178</t>
  </si>
  <si>
    <t xml:space="preserve">PISO TATIL / PODOTATIL, LADRILHO HIDRAULICO/CONCRETO, *40 X 40* CM, E= 2,5* CM, PADRAO TATIL ALERTA OU DIRECIONAL, COR NATURAL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</si>
  <si>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5678</t>
  </si>
  <si>
    <t>RETROESCAVADEIRA SOBRE RODAS COM CARREGADEIRA, TRAÇÃO 4X4, POTÊNCIA LÍQ. 88 HP, CAÇAMBA CARREG. CAP. MÍN. 1 M3, CAÇAMBA RETRO CAP. 0,26 M3, PESO OPERACIONAL MÍN. 6.674 KG, PROFUNDIDADE ESCAVAÇÃO MÁX. 4,37 M - CHP DIURNO. AF_06/2014</t>
  </si>
  <si>
    <t>367</t>
  </si>
  <si>
    <t xml:space="preserve">AREIA GROSSA - POSTO JAZIDA/FORNECEDOR (RETIRADO NA JAZIDA, SEM TRANSPORTE)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</si>
  <si>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7356</t>
  </si>
  <si>
    <t xml:space="preserve">TINTA LATEX ACRILICA PREMIUM, COR BRANCO FOSCO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</si>
  <si>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88310</t>
  </si>
  <si>
    <t>PINTOR COM ENCARGOS COMPLEMENTARES</t>
  </si>
  <si>
    <t>5318</t>
  </si>
  <si>
    <t xml:space="preserve">DILUENTE AGUARRAS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</si>
  <si>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7311</t>
  </si>
  <si>
    <t xml:space="preserve">TINTA ESMALTE SINTETICO PREMIUM ACETINADO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</si>
  <si>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5330</t>
  </si>
  <si>
    <t xml:space="preserve">DILUENTE EPOXI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</si>
  <si>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3767</t>
  </si>
  <si>
    <t xml:space="preserve">LIXA EM FOLHA PARA PAREDE OU MADEIRA, NUMERO 120, COR VERMELHA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</si>
  <si>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6085</t>
  </si>
  <si>
    <t xml:space="preserve">SELADOR ACRILICO OPACO PREMIUM INTERIOR/EXTERIOR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</si>
  <si>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7304</t>
  </si>
  <si>
    <t xml:space="preserve">TINTA EPOXI BASE AGUA PREMIUM, BRANCA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</si>
  <si>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122</t>
  </si>
  <si>
    <t xml:space="preserve">ADESIVO PLASTICO PARA PVC, FRASCO COM *850* GR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</si>
  <si>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818</t>
  </si>
  <si>
    <t xml:space="preserve">BUCHA DE REDUCAO DE PVC, SOLDAVEL, CURTA, COM 60 X 50 MM, PARA AGUA FRIA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</si>
  <si>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38383</t>
  </si>
  <si>
    <t xml:space="preserve">LIXA D'AGUA EM FOLHA, GRAO 100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</si>
  <si>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20083</t>
  </si>
  <si>
    <t xml:space="preserve">SOLUCAO PREPARADORA / LIMPADORA PARA PVC, FRASCO COM 1000 CM3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</si>
  <si>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7131</t>
  </si>
  <si>
    <t xml:space="preserve">TE DE REDUCAO, PVC, SOLDAVEL, 90 GRAUS, 50 MM X 40 MM, PARA AGUA FRIA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</si>
  <si>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34</t>
  </si>
  <si>
    <t xml:space="preserve">ACO CA-50, 10,0 MM, VERGALHAO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</si>
  <si>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43059</t>
  </si>
  <si>
    <t xml:space="preserve">ACO CA-60, 4,2 MM, OU 5,0 MM, OU 6,0 MM, OU 7,0 MM, VERGALHAO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</si>
  <si>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344</t>
  </si>
  <si>
    <t xml:space="preserve">ARAME GALVANIZADO 16 BWG, D = 1,65MM (0,0166 KG/M)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</si>
  <si>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43132</t>
  </si>
  <si>
    <t xml:space="preserve">ARAME RECOZIDO 16 BWG, D = 1,65 MM (0,016 KG/M) OU 18 BWG, D = 1,25 MM (0,01 KG/M)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</si>
  <si>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2692</t>
  </si>
  <si>
    <t xml:space="preserve">DESMOLDANTE PROTETOR PARA FORMAS DE MADEIRA, DE BASE OLEOSA EMULSIONADA EM AGUA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</si>
  <si>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4721</t>
  </si>
  <si>
    <t xml:space="preserve">PEDRA BRITADA N. 1 (9,5 A 19 MM) POSTO PEDREIRA/FORNECEDOR, SEM FRETE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</si>
  <si>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4718</t>
  </si>
  <si>
    <t xml:space="preserve">PEDRA BRITADA N. 2 (19 A 38 MM) POSTO PEDREIRA/FORNECEDOR, SEM FRETE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</si>
  <si>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4491</t>
  </si>
  <si>
    <t xml:space="preserve">PONTALETE *7,5 X 7,5* CM EM PINUS, MISTA OU EQUIVALENTE DA REGIAO - BRUTA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</si>
  <si>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5071</t>
  </si>
  <si>
    <t xml:space="preserve">PREGO DE ACO POLIDO COM CABECA 18 X 24 (2 1/4 X 10)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</si>
  <si>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5075</t>
  </si>
  <si>
    <t xml:space="preserve">PREGO DE ACO POLIDO COM CABECA 18 X 30 (2 3/4 X 10)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</si>
  <si>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20206</t>
  </si>
  <si>
    <t xml:space="preserve">SARRAFO APARELHADO *2 X 10* CM, EM MACARANDUBA/MASSARANDUBA, ANGELIM OU EQUIVALENTE DA REGIAO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</si>
  <si>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6212</t>
  </si>
  <si>
    <t xml:space="preserve">TABUA *2,5 X 30 CM EM PINUS, MISTA OU EQUIVALENTE DA REGIAO - BRUTA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</si>
  <si>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24.03.060</t>
  </si>
  <si>
    <t>99839</t>
  </si>
  <si>
    <t>GUARDA-CORPO DE AÇO GALVANIZADO DE 1,10M DE ALTURA, MONTANTES TUBULARES DE 1.1/2  ESPAÇADOS DE 1,20M, TRAVESSA SUPERIOR DE 2 , GRADIL FORMADO POR BARRAS CHATAS EM FERRO DE 32X4,8MM, FIXADO COM CHUMBADOR MECÂNICO. AF_04/2019_PS</t>
  </si>
  <si>
    <t>100758</t>
  </si>
  <si>
    <t>PINTURA COM TINTA ALQUÍDICA DE ACABAMENTO (ESMALTE SINTÉTICO ACETINADO) APLICADA A ROLO OU PINCEL SOBRE SUPERFÍCIES METÁLICAS (EXCETO PERFIL) EXECUTADO EM OBRA (02 DEMÃOS). AF_01/2020</t>
  </si>
  <si>
    <t>301</t>
  </si>
  <si>
    <t xml:space="preserve">ANEL BORRACHA PARA TUBO ESGOTO PREDIAL, DN 100 MM (NBR 5688)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</si>
  <si>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3670</t>
  </si>
  <si>
    <t xml:space="preserve">JUNCAO SIMPLES, PVC, 45 GRAUS, DN 100 X 100 MM, SERIE NORMAL PARA ESGOTO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</si>
  <si>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20078</t>
  </si>
  <si>
    <t xml:space="preserve">PASTA LUBRIFICANTE PARA TUBOS E CONEXOES COM JUNTA ELASTICA, EMBALAGEM DE *400* GR (USO EM PVC, ACO, POLIETILENO E OUTROS)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</si>
  <si>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297</t>
  </si>
  <si>
    <t xml:space="preserve">ANEL BORRACHA PARA TUBO ESGOTO PREDIAL, DN 75 MM (NBR 5688)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</si>
  <si>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3658</t>
  </si>
  <si>
    <t xml:space="preserve">JUNCAO SIMPLES, PVC, 45 GRAUS, DN 75 X 75 MM, SERIE NORMAL PARA ESGOTO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</si>
  <si>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299</t>
  </si>
  <si>
    <t xml:space="preserve">ANEL BORRACHA, DN 100 MM, PARA TUBO SERIE REFORCADA ESGOTO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</si>
  <si>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298</t>
  </si>
  <si>
    <t xml:space="preserve">ANEL BORRACHA, DN 75 MM, PARA TUBO SERIE REFORCADA ESGOTO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</si>
  <si>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20178</t>
  </si>
  <si>
    <t xml:space="preserve">TE, PVC, SERIE R, 100 X 75 MM, PARA ESGOTO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</si>
  <si>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3146</t>
  </si>
  <si>
    <t xml:space="preserve">FITA VEDA ROSCA EM ROLOS DE 18 MM X 10 M (L X C)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</si>
  <si>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37588</t>
  </si>
  <si>
    <t xml:space="preserve">VALVULA DE ESCOAMENTO PARA TANQUE, EM METAL CROMADO, 1.1/2 ", SEM LADRAO, COM TAMPAO PLASTICO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</si>
  <si>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10425</t>
  </si>
  <si>
    <t xml:space="preserve">LAVATORIO DE LOUCA BRANCA, SUSPENSO (SEM COLUNA), DIMENSOES *40 X 30* CM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</si>
  <si>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4351</t>
  </si>
  <si>
    <t xml:space="preserve">PARAFUSO NIQUELADO 3 1/2" COM ACABAMENTO CROMADO PARA FIXAR PECA SANITARIA, INCLUI PORCA CEGA, ARRUELA E BUCHA DE NYLON TAMANHO S-8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</si>
  <si>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37329</t>
  </si>
  <si>
    <t xml:space="preserve">REJUNTE EPOXI, QUALQUER COR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</si>
  <si>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1743</t>
  </si>
  <si>
    <t xml:space="preserve">CUBA ACO INOX (AISI 304) DE EMBUTIR COM VALVULA 3 1/2 ", DE *46 X 30 X 12* CM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</si>
  <si>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4823</t>
  </si>
  <si>
    <t xml:space="preserve">MASSA PLASTICA PARA MARMORE/GRANITO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</si>
  <si>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36791</t>
  </si>
  <si>
    <t xml:space="preserve">TORNEIRA METALICA CROMADA DE MESA PARA LAVATORIO, BICA ALTA, COM AREJADOR (REF 1195)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</si>
  <si>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11777</t>
  </si>
  <si>
    <t xml:space="preserve">TORNEIRA ELETRICA DE PAREDE, PLASTICA, BICA ALTA, PARA COZINHA, 5500 W (110/220 V)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</si>
  <si>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247</t>
  </si>
  <si>
    <t xml:space="preserve">AJUDANTE DE ELETRICISTA (HORISTA)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</si>
  <si>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88264</t>
  </si>
  <si>
    <t>ELETRICISTA COM ENCARGOS COMPLEMENTARES</t>
  </si>
  <si>
    <t>44045</t>
  </si>
  <si>
    <t xml:space="preserve">TORNEIRA DE MESA PARA LAVATORIO, METALICA CROMADA, COM MISTURADOR MONOCOMANDO, BICA BAIXA (REF 2875)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</si>
  <si>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36204</t>
  </si>
  <si>
    <t xml:space="preserve">BARRA DE APOIO RETA, EM ACO INOX POLIDO, COMPRIMENTO 60CM, DIAMETRO MINIMO 3 CM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</si>
  <si>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3148</t>
  </si>
  <si>
    <t xml:space="preserve">FITA VEDA ROSCA EM ROLOS DE 18 MM X 50 M (L X C)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</si>
  <si>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10228</t>
  </si>
  <si>
    <t xml:space="preserve">VALVULA DE DESCARGA METALICA, BASE 1 1/2" E ACABAMENTO METALICO CROMADO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</si>
  <si>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37401</t>
  </si>
  <si>
    <t xml:space="preserve">TOALHEIRO PLASTICO TIPO DISPENSER PARA PAPEL TOALHA INTERFOLHADO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</si>
  <si>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37400</t>
  </si>
  <si>
    <t xml:space="preserve">PAPELEIRA PLASTICA TIPO DISPENSER PARA PAPEL HIGIENICO ROLAO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</si>
  <si>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11186</t>
  </si>
  <si>
    <t xml:space="preserve">ESPELHO CRISTAL E = 4 MM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</si>
  <si>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4343</t>
  </si>
  <si>
    <t xml:space="preserve">PARAFUSO FRANCES ZINCADO, DIAMETRO 1/2", COMPRIMENTO 4", COM PORCA E ARRUELA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</si>
  <si>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38189</t>
  </si>
  <si>
    <t xml:space="preserve">DUCHA / CHUVEIRO METALICO, DE PAREDE, ARTICULAVEL, COM BRACO/CANO, SEM DESVIADOR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</si>
  <si>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2696</t>
  </si>
  <si>
    <t xml:space="preserve">ENCANADOR OU BOMBEIRO HIDRAULICO (HORISTA)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</si>
  <si>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37399</t>
  </si>
  <si>
    <t xml:space="preserve">CABIDE/GANCHO DE BANHEIRO SIMPLES EM METAL CROMADO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</si>
  <si>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11033</t>
  </si>
  <si>
    <t xml:space="preserve">SUPORTE PARA CALHA DE 150 MM EM ACO GALVANIZADO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</si>
  <si>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O.11.000.068511</t>
  </si>
  <si>
    <t>Regulador de alta pressão, vazão 9 kg; ref. 76510/3 fabricação Aliança ou equivalente</t>
  </si>
  <si>
    <t>1163</t>
  </si>
  <si>
    <t xml:space="preserve">CAP OU TAMPAO DE FERRO GALVANIZADO, COM ROSCA BSP, DE 3/4"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</si>
  <si>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20260</t>
  </si>
  <si>
    <t xml:space="preserve">MANGUEIRA PARA GAS - GLP, PVC, TRANCADA, DIAMETRO DE 3/8", COMPRIMENTO DE 1M (NORMATIZADA)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</si>
  <si>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36502</t>
  </si>
  <si>
    <t xml:space="preserve">MOTOBOMBA CENTRIFUGA, MOTOR A GASOLINA, POTENCIA 5,42 HP, BOCAIS 1 1/2" X 1", DIAMETRO ROTOR 143 MM HM/Q = 6 MCA / 16,8 M3/H A 38 MCA / 6,6 M3/H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</si>
  <si>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11267</t>
  </si>
  <si>
    <t xml:space="preserve">ARRUELA LISA, REDONDA, DE LATAO POLIDO, DIAMETRO NOMINAL 5/8", DIAMETRO EXTERNO = 34 MM, DIAMETRO DO FURO = 17 MM, ESPESSURA = *2,5* MM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</si>
  <si>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39997</t>
  </si>
  <si>
    <t xml:space="preserve">PORCA ZINCADA, SEXTAVADA, DIAMETRO 1/4"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</si>
  <si>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39996</t>
  </si>
  <si>
    <t xml:space="preserve">VERGALHAO ZINCADO ROSCA TOTAL, 1/4" (6,3 MM)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</si>
  <si>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88247</t>
  </si>
  <si>
    <t>AUXILIAR DE ELETRICISTA COM ENCARGOS COMPLEMENTARES</t>
  </si>
  <si>
    <t>O.17.000.042431</t>
  </si>
  <si>
    <t>Pressostato diferencial ajustável mecânico, montagem inferior diâmetro 1/2" e/ou 1/4", faixa de operação até 16 bar; ref. modelo UT16 da Zurich, série UT16 da Waaree Instruments, WLF-5516 da Warme ou equivalente</t>
  </si>
  <si>
    <t>3143</t>
  </si>
  <si>
    <t xml:space="preserve">FITA VEDA ROSCA EM ROLOS DE 18 MM X 25 M (L X C)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</si>
  <si>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O.05.000.064052</t>
  </si>
  <si>
    <t>Válvula de segurança em ferro fundido rosqueada, com pressão de ajuste de 6,1 até 10 kg/cm², DN= 3/4´; ref. SV 17 da Spirax Sarco ou equivalente</t>
  </si>
  <si>
    <t>P.17.000.092764</t>
  </si>
  <si>
    <t>Central alarme microprocessada para até 125 zonas, ref. FP-01 da Gevi Gamma ou equivalente</t>
  </si>
  <si>
    <t>P.17.000.030538</t>
  </si>
  <si>
    <t>Painel repetidor de detecção e alarme de incêndio tipo endereçável</t>
  </si>
  <si>
    <t>88266</t>
  </si>
  <si>
    <t>ELETROTÉCNICO COM ENCARGOS COMPLEMENTARES</t>
  </si>
  <si>
    <t>FNDE 343</t>
  </si>
  <si>
    <t>ADAPTADOR PARA MANÔMETRO</t>
  </si>
  <si>
    <t>10899</t>
  </si>
  <si>
    <t xml:space="preserve">ADAPTADOR EM LATAO, ENGATE RAPIDO 2 1/2" X ROSCA INTERNA 5 FIOS 2 1/2", PARA INSTALACAO PREDIAL DE COMBATE A INCENDIO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</si>
  <si>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11002</t>
  </si>
  <si>
    <t xml:space="preserve">ELETRODO REVESTIDO AWS - E6013, DIAMETRO IGUAL A 2,50 MM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</si>
  <si>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88317</t>
  </si>
  <si>
    <t>SOLDADOR COM ENCARGOS COMPLEMENTARES</t>
  </si>
  <si>
    <t>37558</t>
  </si>
  <si>
    <t xml:space="preserve">PLACA DE SINALIZACAO DE SEGURANCA CONTRA INCENDIO, FOTOLUMINESCENTE, RETANGULAR, *20 X 40* CM, EM PVC *2* MM ANTI-CHAMAS (SIMBOLOS, CORES E PICTOGRAMAS CONFORME NBR 16820)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</si>
  <si>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88239</t>
  </si>
  <si>
    <t>AJUDANTE DE CARPINTEIRO COM ENCARGOS COMPLEMENTARES</t>
  </si>
  <si>
    <t>39445</t>
  </si>
  <si>
    <t xml:space="preserve">DISPOSITIVO DR, 2 POLOS, SENSIBILIDADE DE 30 MA, CORRENTE DE 25 A, TIPO AC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</si>
  <si>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1571</t>
  </si>
  <si>
    <t xml:space="preserve">TERMINAL A COMPRESSAO EM COBRE ESTANHADO PARA CABO 4 MM2, 1 FURO E 1 COMPRESSAO, PARA PARAFUSO DE FIXACAO M5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</si>
  <si>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39459</t>
  </si>
  <si>
    <t xml:space="preserve">DISPOSITIVO DR, 2 POLOS, SENSIBILIDADE DE 30 MA, CORRENTE DE 100 A, TIPO AC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</si>
  <si>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39471</t>
  </si>
  <si>
    <t xml:space="preserve">DISPOSITIVO DPS CLASSE II, 1 POLO, TENSAO MAXIMA DE 275 V, CORRENTE MAXIMA DE *45* KA (TIPO AC)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</si>
  <si>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39472</t>
  </si>
  <si>
    <t xml:space="preserve">DISPOSITIVO DPS CLASSE II, 1 POLO, TENSAO MAXIMA DE 275 V, CORRENTE MAXIMA DE *90* KA (TIPO AC)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</si>
  <si>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2504</t>
  </si>
  <si>
    <t xml:space="preserve">ELETRODUTO FLEXIVEL, EM FITA DE ACO GALVANIZADO, REVESTIDO COM PVC PRETO, DIAMETRO EXTERNO DE 25 MM, DN = 3/4", TIPO SEALTUBO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</si>
  <si>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91170</t>
  </si>
  <si>
    <t>FIXAÇÃO DE TUBOS HORIZONTAIS DE PVC ÁGUA, PVC ESGOTO, PVC ÁGUA PLUVIAL, CPVC, PPR, COBRE OU AÇO, DIÂMETROS MENORES OU IGUAIS A 40 MM, COM ABRAÇADEIRA METÁLICA RÍGIDA TIPO U PERFIL 1 1/4", FIXADA EM PERFILADO EM LAJE. AF_09/2023_PS</t>
  </si>
  <si>
    <t>P.04.000.062056</t>
  </si>
  <si>
    <t>Eletrocalha lisa galvanizada a fogo, 150x100mm</t>
  </si>
  <si>
    <t>P.04.000.062172</t>
  </si>
  <si>
    <t>Tampa encaixe para eletrocalha galvanizada a fogo, L= 150mm</t>
  </si>
  <si>
    <t>96562</t>
  </si>
  <si>
    <t>SUPORTE PARA ELETROCALHA LISA OU PERFURADA EM AÇO GALVANIZADO, LARGURA 400 MM, EM PERFILADO COM COMPRIMENTO DE 45 CM FIXADO EM LAJE, POR METRO DE ELETROCALHA FIXADA. AF_09/2023</t>
  </si>
  <si>
    <t>38091</t>
  </si>
  <si>
    <t xml:space="preserve">ESPELHO / PLACA CEGA 4" X 2", PARA INSTALACAO DE TOMADAS E INTERRUPTORES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</si>
  <si>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91946</t>
  </si>
  <si>
    <t>SUPORTE PARAFUSADO COM PLACA DE ENCAIXE 4" X 2" MÉDIO (1,30 M DO PISO) PARA PONTO ELÉTRICO - FORNECIMENTO E INSTALAÇÃO. AF_03/2023</t>
  </si>
  <si>
    <t>P.17.000.031490</t>
  </si>
  <si>
    <t>Switch Gigabit 24 portas 10/100/1000 Base TX Layer 2 mínimo com porta de saída em fibra</t>
  </si>
  <si>
    <t>39607</t>
  </si>
  <si>
    <t xml:space="preserve">PATCH CORD (CABO DE REDE), CATEGORIA 6 (CAT 6) UTP, 23 AWG, 4 PARES, EXTENSAO DE 2,50 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</si>
  <si>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P.17.000.030518</t>
  </si>
  <si>
    <t>Guia organizadora de cabos para rack, 19´ 1 U</t>
  </si>
  <si>
    <t>P.17.000.030581</t>
  </si>
  <si>
    <t>Bandeja deslizante para Rack de 19" padrão, com profundidade de 770 mm</t>
  </si>
  <si>
    <t>4374</t>
  </si>
  <si>
    <t xml:space="preserve">BUCHA DE NYLON SEM ABA S10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</si>
  <si>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38084</t>
  </si>
  <si>
    <t xml:space="preserve">TOMADA PARA ANTENA DE TV, CABO COAXIAL DE 9 MM, CONJUNTO MONTADO PARA EMBUTIR 4" X 2" (PLACA + SUPORTE + MODULO)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</si>
  <si>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TERMINAL A COMPRESSÃO</t>
  </si>
  <si>
    <t>1578</t>
  </si>
  <si>
    <t xml:space="preserve">TERMINAL A COMPRESSAO EM COBRE ESTANHADO PARA CABO 50 MM2, 1 FURO E 1 COMPRESSAO, PARA PARAFUSO DE FIXACAO M8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</si>
  <si>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P.04.000.062039</t>
  </si>
  <si>
    <t>Eletrocalha lisa galvanizada a fogo, 100x50mm</t>
  </si>
  <si>
    <t>P.04.000.062171</t>
  </si>
  <si>
    <t>Tampa encaixe para eletrocalha galvanizada a fogo, L= 100mm</t>
  </si>
  <si>
    <t>1049</t>
  </si>
  <si>
    <t xml:space="preserve">CABECOTE PARA ENTRADA DE LINHA DE ALIMENTACAO PARA ELETRODUTO, EM LIGA DE ALUMINIO COM ACABAMENTO ANTI CORROSIVO, COM FIXACAO POR ENCAIXE LISO DE 360 GRAUS, DE 1 1/2"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</si>
  <si>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2501</t>
  </si>
  <si>
    <t xml:space="preserve">ELETRODUTO FLEXIVEL, EM FITA DE ACO GALVANIZADO, REVESTIDO COM PVC PRETO, DIAMETRO EXTERNO DE 32 MM, DN = 1", TIPO SEALTUBO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</si>
  <si>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P.04.000.042174</t>
  </si>
  <si>
    <t>Eletroduto com costura galvanizado eletroliticamente, DN = 4´ - NBR13057</t>
  </si>
  <si>
    <t>2437</t>
  </si>
  <si>
    <t xml:space="preserve">MONTADOR DE MAQUINAS (HORISTA)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</si>
  <si>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N.06.000.050298</t>
  </si>
  <si>
    <t>Coifa em aço inoxidável com filtro e exaustor axial - área de 3,01 até 7,50 m²</t>
  </si>
  <si>
    <t>P.19.000.049569</t>
  </si>
  <si>
    <t>Alca pré-formada estai para cabo de aço 3/8´</t>
  </si>
  <si>
    <t>E.03.000.049540</t>
  </si>
  <si>
    <t>Arruela quadrada 100 x 100 x 5 mm com furo de 18 mm</t>
  </si>
  <si>
    <t>E.03.000.049539</t>
  </si>
  <si>
    <t>Arruela quadrada de 50 mm com furo de 18 mm</t>
  </si>
  <si>
    <t>P.19.000.049567</t>
  </si>
  <si>
    <t>Chapa para estai 8 x 76 x 60 x 70 mm 45°</t>
  </si>
  <si>
    <t>P.19.000.040501</t>
  </si>
  <si>
    <t>Isolador tipo castanha de 85x90mm</t>
  </si>
  <si>
    <t>E.03.000.049552</t>
  </si>
  <si>
    <t>Parafuso cabeça quadrada M16 x 300 mm</t>
  </si>
  <si>
    <t>P.19.000.049568</t>
  </si>
  <si>
    <t>Sapatilha para cabo de aço de 3/8´</t>
  </si>
  <si>
    <t>P.19.000.044305</t>
  </si>
  <si>
    <t>Caixa de equalização com barra cobre 6mm, embutir, chapa de aço com pintura esmaltada, de 200x200mm e tampa, uso interno, ref. Tel-901 Termotécnica ou equivalente</t>
  </si>
  <si>
    <t>P.19.000.048073</t>
  </si>
  <si>
    <t>Kit solda com cartucho para solda exotérmica nº 150 a 250</t>
  </si>
  <si>
    <t>32</t>
  </si>
  <si>
    <t xml:space="preserve">ACO CA-50, 6,3 MM, VERGALHAO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</si>
  <si>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1106</t>
  </si>
  <si>
    <t xml:space="preserve">CAL HIDRATADA CH-I PARA ARGAMASSAS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</si>
  <si>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1347</t>
  </si>
  <si>
    <t xml:space="preserve">CHAPA/PAINEL DE MADEIRA COMPENSADA PLASTIFICADA (MADEIRITE PLASTIFICADO) PARA FORMA DE CONCRETO, DE 2200 X 1100 MM, E = 12 MM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</si>
  <si>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3731</t>
  </si>
  <si>
    <t xml:space="preserve">LADRILHO HIDRAULICO, *20 X 20* CM, E= 2 CM, PADRAO DADOS, COR NATURAL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</si>
  <si>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3768</t>
  </si>
  <si>
    <t xml:space="preserve">LIXA EM FOLHA PARA FERRO, NUMERO 150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</si>
  <si>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B.05.000.020522</t>
  </si>
  <si>
    <t>Pedrisco</t>
  </si>
  <si>
    <t>40304</t>
  </si>
  <si>
    <t xml:space="preserve">PREGO DE ACO POLIDO COM CABECA DUPLA 17 X 27 (2 1/2 X 11)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</si>
  <si>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4415</t>
  </si>
  <si>
    <t xml:space="preserve">SARRAFO NAO APARELHADO *2,5 X 5* CM, EM MACARANDUBA/MASSARANDUBA, ANGELIM, PEROBA-ROSA OU EQUIVALENTE DA REGIAO - BRUTA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</si>
  <si>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H.13.000.069565</t>
  </si>
  <si>
    <t>Solda eletrolítica tipo Smaw-AWS 6013 eletrodos esp. 2,5/3,25/4,0mm; ref. ESAB, LINCOLN, WELD ou equivalente</t>
  </si>
  <si>
    <t>43648</t>
  </si>
  <si>
    <t xml:space="preserve">TINTA ESMALTE SINTETICO STANDARD FOSCO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</si>
  <si>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21014</t>
  </si>
  <si>
    <t xml:space="preserve">TUBO ACO GALVANIZADO COM COSTURA, CLASSE LEVE, DN 65 MM (2 1/2"), E = 3,35 MM, * 6,23* KG/M (NBR 5580)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</si>
  <si>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21015</t>
  </si>
  <si>
    <t xml:space="preserve">TUBO ACO GALVANIZADO COM COSTURA, CLASSE LEVE, DN 80 MM (3"), E = 3,35 MM, *7,32* KG/M (NBR 5580)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</si>
  <si>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88238</t>
  </si>
  <si>
    <t>AJUDANTE DE ARMADOR COM ENCARGOS COMPLEMENTARES</t>
  </si>
  <si>
    <t>100301</t>
  </si>
  <si>
    <t>AJUDANTE DE PINTOR COM ENCARGOS COMPLEMENTARES</t>
  </si>
  <si>
    <t>88245</t>
  </si>
  <si>
    <t>ARMADOR COM ENCARGOS COMPLEMENTARES</t>
  </si>
  <si>
    <t>102867</t>
  </si>
  <si>
    <t>MÁQUINA SOLDA ARCO COM PISTOLA DE SOLDAGEM PARA STUD BOLT DE 5 MM A 22 MM - MATERIAIS NA OPERAÇÃO. AF_05/2023</t>
  </si>
  <si>
    <t>11795</t>
  </si>
  <si>
    <t xml:space="preserve">GRANITO PARA BANCADA, POLIDO, TIPO ANDORINHA/ QUARTZ/ CASTELO/ CORUMBA OU OUTROS EQUIVALENTES DA REGIAO, E= *2,5* CM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</si>
  <si>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1340</t>
  </si>
  <si>
    <t xml:space="preserve">CHAPA DE LAMINADO MELAMINICO, LISO FOSCO, DE 1,25 X 3,08 METROS, ESPESSURA = 0,8 MILIMETROS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</si>
  <si>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34660</t>
  </si>
  <si>
    <t xml:space="preserve">CHAPA DE MDF BRANCO LISO 1 FACE, E = 18 MM, DE *2,75 X 1,85* 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</si>
  <si>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1339</t>
  </si>
  <si>
    <t xml:space="preserve">COLA A BASE DE RESINA SINTETICA PARA CHAPA DE LAMINADO MELAMINICO E OUTROS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</si>
  <si>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36205</t>
  </si>
  <si>
    <t xml:space="preserve">BARRA DE APOIO RETA, EM ACO INOX POLIDO, COMPRIMENTO 70CM, DIAMETRO MINIMO 3 CM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</si>
  <si>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87893</t>
  </si>
  <si>
    <t>CHAPISCO APLICADO EM ALVENARIA (SEM PRESENÇA DE VÃOS) E ESTRUTURAS DE CONCRETO DE FACHADA, COM COLHER DE PEDREIRO.  ARGAMASSA TRAÇO 1:3 COM PREPARO MANUAL. AF_10/2022</t>
  </si>
  <si>
    <t>94971</t>
  </si>
  <si>
    <t>CONCRETO FCK = 25MPA, TRAÇO 1:2,3:2,7 (EM MASSA SECA DE CIMENTO/ AREIA MÉDIA/ BRITA 1) - PREPARO MECÂNICO COM BETONEIRA 600 L. AF_05/2021</t>
  </si>
  <si>
    <t>92801</t>
  </si>
  <si>
    <t>CORTE E DOBRA DE AÇO CA-50, DIÂMETRO DE 6,3 MM. AF_06/2022</t>
  </si>
  <si>
    <t>21114</t>
  </si>
  <si>
    <t xml:space="preserve">ADESIVO PARA TUBOS CPVC, *75* 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</si>
  <si>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44255</t>
  </si>
  <si>
    <t xml:space="preserve">ADAPTADOR CPVC, ROSCAVEL, COM FLANGES E ANEL DE VEDACAO, 22 MM, CAIXA D'AGUA PARA AGUA QUENTE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</si>
  <si>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B.07.000.090631</t>
  </si>
  <si>
    <t>Fita adesiva antiderrapante para pisos e degraus, na cor preta, alto tráfego, com largura de 5cm, ref. Safety-WalkMR fabricação 3M ou equivalente</t>
  </si>
  <si>
    <t>COTAÇÃO</t>
  </si>
  <si>
    <t>COT1</t>
  </si>
  <si>
    <t>UNIDADE</t>
  </si>
  <si>
    <t>Escada marinheiro (em aço galvanizado)</t>
  </si>
  <si>
    <t>Gradil tela eletrosoldado, malha de 5 x 15cm, galvanizado</t>
  </si>
  <si>
    <t>LUMINÁRIA DE EMBUTIR COMPLETA EM FORRO DE GESSO OU MODULADO COM PERFIL "T", PARA 2 LAMPADAS 20W</t>
  </si>
  <si>
    <t>41.14.020</t>
  </si>
  <si>
    <t>Luminária retangular de embutir tipo calha fechada, com difusor plano, para 2 lâmpadas fluorescentes tubulares de 28 W/32 W/36 W/54 W</t>
  </si>
  <si>
    <t>41.07.050</t>
  </si>
  <si>
    <t>Lâmpada fluorescente tubular, base bipino bilateral de 20 W</t>
  </si>
  <si>
    <t>LUMINÁRIA DE EMBUTIR COMPLETA EM FORRO DE GESSO OU MODULADO COM PERFIL "T", PARA 2 LAMPADAS T8 32W</t>
  </si>
  <si>
    <t>41.07.070</t>
  </si>
  <si>
    <t>Lâmpada fluorescente tubular, base bipino bilateral de 32 W</t>
  </si>
  <si>
    <t>LUMINARIA DE PISO COMPLETA, COM LAMPADA LED 18W</t>
  </si>
  <si>
    <t>COT2</t>
  </si>
  <si>
    <t>LUMINARIA DE SOLO PAR38</t>
  </si>
  <si>
    <t>COT3</t>
  </si>
  <si>
    <t>LAMPADA LED 18W PAR38 3000K</t>
  </si>
  <si>
    <t>Custo Total C/ BDI</t>
  </si>
  <si>
    <t>22.02</t>
  </si>
  <si>
    <t>PAISAGISMO</t>
  </si>
  <si>
    <t>22.02.01</t>
  </si>
  <si>
    <t>103946</t>
  </si>
  <si>
    <t>PLANTIO DE GRAMA ESMERALDA OU SÃO CARLOS OU CURITIBANA, EM PLACAS. AF_07/2024</t>
  </si>
  <si>
    <t>BANHEIRA RÍGIDA
AVULSA BRANCO</t>
  </si>
  <si>
    <t>COT4</t>
  </si>
  <si>
    <t>GRELHA RALO LINEAR COM SUPORTE 10X100</t>
  </si>
  <si>
    <t>UNIDADE DE TRATAMENTO</t>
  </si>
  <si>
    <t>COBERTURA</t>
  </si>
  <si>
    <t>FUNDAÇÃO CASTELO D'ÁGUA)</t>
  </si>
  <si>
    <t>ABRIGO DE GÁS - BLOCOS</t>
  </si>
  <si>
    <t>ALVENARIA DE VEDAÇÃO</t>
  </si>
  <si>
    <t>97586</t>
  </si>
  <si>
    <t>LUMINÁRIA TIPO CALHA, DE SOBREPOR, COM 2 LÂMPADAS TUBULARES FLUORESCENTES DE 32 W, COM REATOR DE PARTIDA RÁPIDA - FORNECIMENTO E INSTALAÇÃO</t>
  </si>
  <si>
    <t>P.15.000.046071</t>
  </si>
  <si>
    <t>Luminária retangular de sobrepor tipo calha aberta com refletor em alumínio de alto brilho para 2 lâmpadas tubulares 32/36W, ref. CAN03-S2TLED1204 da Lumicenter, PL 228/24 da Prolumi ou equivalente</t>
  </si>
  <si>
    <t>P.14.000.090586</t>
  </si>
  <si>
    <t>Lâmpada fluorescente tubular comum 32W, base Bipino bilateral; ref.TLDRS32W-CO25 Philips ou equivalente</t>
  </si>
  <si>
    <t>41.09.750</t>
  </si>
  <si>
    <t>Reator eletrônico de alto fator de potência com partida instantânea, para 2 lâmpadas fluorescentes tubulares, base bipino bilateral, 32 W - 127 V / 220 V</t>
  </si>
  <si>
    <t>41.09.740</t>
  </si>
  <si>
    <t>Reator eletrônico de alto fator de potência com partida instantânea, para 2 lâmpadas fluorescentes tubulares, base bipino bilateral, 28 W - 127 V / 220 V</t>
  </si>
  <si>
    <t>CDHU - I</t>
  </si>
  <si>
    <t>1332</t>
  </si>
  <si>
    <t>1333</t>
  </si>
  <si>
    <t>4777</t>
  </si>
  <si>
    <t>10966</t>
  </si>
  <si>
    <t>88240</t>
  </si>
  <si>
    <t>93287</t>
  </si>
  <si>
    <t>93288</t>
  </si>
  <si>
    <t>100716</t>
  </si>
  <si>
    <t>100719</t>
  </si>
  <si>
    <t>CHAPA DE ACO GROSSA, ASTM A36, E = 3/8" (9,53 MM) 74,69 KG/M2</t>
  </si>
  <si>
    <t>CHAPA DE ACO GROSSA, ASTM A36, E = 1/2" (12,70 MM) 99,59 KG/M2</t>
  </si>
  <si>
    <t>CANTONEIRA ACO ABAS IGUAIS (QUALQUER BITOLA), ESPESSURA ENTRE 1/8" E 1/4"</t>
  </si>
  <si>
    <t>PERFIL "U" SIMPLES, EM CHAPA DOBRADA DE ACO LAMINADO, E = 8 MM, H = 150 MM, L = 75 MM (16,97 KG/M)</t>
  </si>
  <si>
    <t>AJUDANTE DE ESTRUTURA METÁLICA COM ENCARGOS COMPLEMENTARES</t>
  </si>
  <si>
    <t>GUINDASTE HIDRÁULICO AUTOPROPELIDO, COM LANÇA TELESCÓPICA 40 M, CAPACIDADE MÁXIMA 60 T, POTÊNCIA 260 KW - CHP DIURNO. AF_03/2016</t>
  </si>
  <si>
    <t>GUINDASTE HIDRÁULICO AUTOPROPELIDO, COM LANÇA TELESCÓPICA 40 M, CAPACIDADE MÁXIMA 60 T, POTÊNCIA 260 KW - CHI DIURNO. AF_03/2016</t>
  </si>
  <si>
    <t>JATEAMENTO ABRASIVO COM GRANALHA DE AÇO EM PERFIL METÁLICO EM FÁBRICA. AF_01/2020</t>
  </si>
  <si>
    <t>PINTURA COM TINTA ALQUÍDICA DE FUNDO (TIPO ZARCÃO) PULVERIZADA SOBRE PERFIL METÁLICO EXECUTADO EM FÁBRICA (POR DEMÃO). AF_01/2020_PE</t>
  </si>
  <si>
    <t>24.01</t>
  </si>
  <si>
    <t>24.01.01</t>
  </si>
  <si>
    <t>un</t>
  </si>
  <si>
    <t>Muro de contenção em "L" (h=5,50m) e (L=1,20m) de concreto armado</t>
  </si>
  <si>
    <t>Muro de contenção em "L" (h=6,50m) e (L=1,00m) de concreto armado</t>
  </si>
  <si>
    <t>Muro de contenção em "L" (h=7,00m) e (L=1,00m) de concreto armado</t>
  </si>
  <si>
    <t>24.02</t>
  </si>
  <si>
    <t>24.02.01</t>
  </si>
  <si>
    <t>24.03</t>
  </si>
  <si>
    <t>24.03.01</t>
  </si>
  <si>
    <t>24.03.02</t>
  </si>
  <si>
    <t>24.03.03</t>
  </si>
  <si>
    <t>SERVIÇOS EXTERNOS</t>
  </si>
  <si>
    <t>PISO ESTACIONAMENTO E CALÇADAS</t>
  </si>
  <si>
    <t>EXECUÇÃO DE PASSEIO (CALÇADA) OU PISO DE CONCRETO COM CONCRETO MOLDADO IN LOCO, USINADO, ACABAMENTO CONVENCIONAL, ESPESSURA 8 CM, ARMADO. AF_08/2022</t>
  </si>
  <si>
    <t>RAMPA</t>
  </si>
  <si>
    <t>24.08.020</t>
  </si>
  <si>
    <t>Corrimão duplo em tubo de aço inoxidável escovado, com diâmetro de 1 1/2´ e montantes com diâmetro de 2´</t>
  </si>
  <si>
    <t>102073</t>
  </si>
  <si>
    <t>ESCADA EM CONCRETO ARMADO MOLDADO IN LOCO, FCK 25 MPA, COM 1 LANCE E LAJE PLANA, FÔRMA EM CHAPA DE MADEIRA COMPENSADA RESINADA. AF_11/2020</t>
  </si>
  <si>
    <t>99837</t>
  </si>
  <si>
    <t>GUARDA-CORPO DE AÇO GALVANIZADO DE 1,10M, MONTANTES TUBULARES DE 1.1/4" ESPAÇADOS DE 1,20M, TRAVESSA SUPERIOR DE 1.1/2", GRADIL FORMADO POR TUBOS HORIZONTAIS DE 1" E VERTICAIS DE 3/4", FIXADO COM CHUMBADOR MECÂNICO. AF_04/2019_PS</t>
  </si>
  <si>
    <t>CONTENÇÃO</t>
  </si>
  <si>
    <t>ORSE</t>
  </si>
  <si>
    <t>01.02</t>
  </si>
  <si>
    <t>SONDAGEM</t>
  </si>
  <si>
    <t>01.21.110</t>
  </si>
  <si>
    <t>Sondagem do terreno à percussão (mínimo de 30 m)</t>
  </si>
  <si>
    <t>01.21.010</t>
  </si>
  <si>
    <t>Taxa de mobilização e desmobilização de equipamentos para execução de sondagem</t>
  </si>
  <si>
    <t>TX</t>
  </si>
  <si>
    <t>01.02.01</t>
  </si>
  <si>
    <t>01.02.02</t>
  </si>
  <si>
    <t>SIURB EDIF</t>
  </si>
  <si>
    <t>COT5</t>
  </si>
  <si>
    <t>Lâmpada Vapor Metálico Tubular - 150W - 2 pinos G12</t>
  </si>
  <si>
    <t>100775</t>
  </si>
  <si>
    <t>17001070</t>
  </si>
  <si>
    <t>17001071</t>
  </si>
  <si>
    <t>17001072</t>
  </si>
  <si>
    <t>17001073</t>
  </si>
  <si>
    <t>MURO DE ARRIMO H=1,40M, COM DRENAGEM</t>
  </si>
  <si>
    <t>MURO DE ARRIMO H=2,50M, COM DRENAGEM</t>
  </si>
  <si>
    <t>MURO DE ARRIMO H=3,50M, COM DRENAGEM</t>
  </si>
  <si>
    <t>MURO DE ARRIMO H=4,50M, COM DRENAGEM</t>
  </si>
  <si>
    <t>24.04</t>
  </si>
  <si>
    <t>24.04.01</t>
  </si>
  <si>
    <t>24.04.02</t>
  </si>
  <si>
    <t>24.04.03</t>
  </si>
  <si>
    <t>24.04.04</t>
  </si>
  <si>
    <t>24.04.05</t>
  </si>
  <si>
    <t>24.04.06</t>
  </si>
  <si>
    <t>24.04.07</t>
  </si>
  <si>
    <t>CDHU-198; SINAPI - JUN/25; SIURB JAN/2025; ORSE MAI/2025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</si>
</sst>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\-??_);_(@_)"/>
    <numFmt numFmtId="165" formatCode="0.0000"/>
    <numFmt numFmtId="166" formatCode="_(&quot;R$ &quot;* #,##0.00_);_(&quot;R$ &quot;* \(#,##0.00\);_(&quot;R$ &quot;* \-??_);_(@_)"/>
    <numFmt numFmtId="167" formatCode="&quot;R$&quot;\ #,##0.00"/>
    <numFmt numFmtId="168" formatCode="00"/>
    <numFmt numFmtId="169" formatCode="&quot;MÊS&quot;\ ##"/>
    <numFmt numFmtId="170" formatCode="_-* #,##0.00_-;\-* #,##0.00_-;_-* &quot;-&quot;??_-;_-@"/>
    <numFmt numFmtId="171" formatCode="_(* #,##0.00_);_(* \(#,##0.00\);_(* &quot;-&quot;??_);_(@_)"/>
    <numFmt numFmtId="172" formatCode="##,##0.00\ &quot;m2&quot;"/>
    <numFmt numFmtId="173" formatCode="&quot;R$ &quot;#,##0.00\ &quot;/ m2&quot;"/>
    <numFmt numFmtId="174" formatCode="&quot;R$ &quot;\ #,##0.00\ &quot;/&quot;\ &quot;m2&quot;"/>
    <numFmt numFmtId="175" formatCode="&quot;R$ &quot;#,##0.00"/>
    <numFmt numFmtId="176" formatCode="&quot; R$ &quot;#,##0.00\ &quot;/ m2&quot;"/>
    <numFmt numFmtId="177" formatCode="&quot; R$ &quot;* #,##0.00\ &quot;/ m2&quot;"/>
  </numFmts>
  <fonts count="65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b/>
      <sz val="14"/>
      <color theme="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b/>
      <sz val="11"/>
      <color theme="0"/>
      <name val="Arial"/>
      <family val="2"/>
    </font>
    <font>
      <sz val="14"/>
      <color theme="1"/>
      <name val="Arial"/>
      <family val="2"/>
    </font>
    <font>
      <b/>
      <sz val="12"/>
      <color theme="0"/>
      <name val="Arial"/>
      <family val="2"/>
    </font>
    <font>
      <sz val="15"/>
      <color theme="1"/>
      <name val="Arial"/>
      <family val="2"/>
    </font>
    <font>
      <b/>
      <sz val="15"/>
      <color theme="0"/>
      <name val="Arial"/>
      <family val="2"/>
    </font>
    <font>
      <sz val="10"/>
      <color theme="1"/>
      <name val="Arial"/>
      <family val="2"/>
    </font>
    <font>
      <sz val="10"/>
      <color rgb="FF000000"/>
      <name val="Times New Roman"/>
      <family val="1"/>
    </font>
    <font>
      <b/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  <scheme val="minor"/>
    </font>
    <font>
      <sz val="9"/>
      <color theme="1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b/>
      <sz val="24"/>
      <name val="Arial"/>
      <family val="2"/>
    </font>
    <font>
      <b/>
      <shadow/>
      <sz val="14"/>
      <name val="Arial"/>
      <family val="2"/>
    </font>
    <font>
      <shadow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color rgb="FF000000"/>
      <name val="Arial"/>
      <family val="2"/>
    </font>
    <font>
      <b/>
      <sz val="16"/>
      <name val="Arial"/>
      <family val="2"/>
    </font>
    <font>
      <sz val="16"/>
      <color rgb="FF000000"/>
      <name val="Arial"/>
      <family val="2"/>
    </font>
    <font>
      <b/>
      <sz val="14"/>
      <color theme="2"/>
      <name val="Arial"/>
      <family val="2"/>
    </font>
    <font>
      <sz val="14"/>
      <color theme="2"/>
      <name val="Arial"/>
      <family val="2"/>
    </font>
    <font>
      <sz val="16"/>
      <color theme="1"/>
      <name val="Arial"/>
      <family val="2"/>
    </font>
    <font>
      <sz val="14"/>
      <name val="Arial"/>
      <family val="2"/>
    </font>
    <font>
      <b/>
      <shadow/>
      <sz val="16"/>
      <name val="Arial"/>
      <family val="2"/>
    </font>
    <font>
      <shadow/>
      <sz val="16"/>
      <name val="Arial"/>
      <family val="2"/>
    </font>
    <font>
      <sz val="16"/>
      <name val="Arial"/>
      <family val="2"/>
    </font>
    <font>
      <b/>
      <sz val="18"/>
      <color theme="0"/>
      <name val="Arial"/>
      <family val="2"/>
    </font>
    <font>
      <sz val="18"/>
      <name val="Arial"/>
      <family val="2"/>
    </font>
    <font>
      <b/>
      <sz val="18"/>
      <color theme="1"/>
      <name val="Arial"/>
      <family val="2"/>
    </font>
    <font>
      <b/>
      <sz val="22"/>
      <name val="Arial"/>
      <family val="2"/>
    </font>
    <font>
      <b/>
      <sz val="11.5"/>
      <name val="Arial"/>
      <family val="2"/>
    </font>
    <font>
      <b/>
      <sz val="36"/>
      <name val="Arial"/>
      <family val="2"/>
    </font>
    <font>
      <b/>
      <shadow/>
      <sz val="22"/>
      <name val="Arial"/>
      <family val="2"/>
    </font>
    <font>
      <sz val="10"/>
      <color rgb="FF000000"/>
      <name val="Arial"/>
      <family val="2"/>
    </font>
    <font>
      <b/>
      <shadow/>
      <sz val="10"/>
      <name val="Arial"/>
      <family val="2"/>
    </font>
    <font>
      <b/>
      <sz val="10"/>
      <color indexed="10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0F243E"/>
        <bgColor rgb="FF0F243E"/>
      </patternFill>
    </fill>
    <fill>
      <patternFill patternType="solid">
        <fgColor rgb="FFC6D9F0"/>
        <bgColor rgb="FFC6D9F0"/>
      </patternFill>
    </fill>
    <fill>
      <patternFill patternType="solid">
        <fgColor rgb="FFC5D9F1"/>
        <bgColor rgb="FFC5D9F1"/>
      </patternFill>
    </fill>
    <fill>
      <patternFill patternType="solid">
        <fgColor theme="0"/>
        <bgColor theme="0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rgb="FF0F243E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0F243E"/>
      </patternFill>
    </fill>
  </fills>
  <borders count="203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rgb="FF000000"/>
      </right>
      <top style="thin">
        <color rgb="FF000000"/>
      </top>
      <bottom style="hair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 style="hair">
        <color rgb="FF000000"/>
      </top>
      <bottom style="thin">
        <color indexed="64"/>
      </bottom>
      <diagonal/>
    </border>
    <border>
      <left/>
      <right style="medium">
        <color indexed="64"/>
      </right>
      <top style="hair">
        <color rgb="FF000000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rgb="FF000000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hair">
        <color rgb="FF000000"/>
      </bottom>
      <diagonal/>
    </border>
    <border>
      <left/>
      <right style="medium">
        <color rgb="FF000000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rgb="FF000000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rgb="FF000000"/>
      </right>
      <top style="thin">
        <color indexed="64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hair">
        <color rgb="FF000000"/>
      </bottom>
      <diagonal/>
    </border>
    <border>
      <left style="medium">
        <color indexed="64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indexed="64"/>
      </right>
      <top style="hair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hair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hair">
        <color indexed="64"/>
      </bottom>
      <diagonal/>
    </border>
    <border>
      <left style="medium">
        <color indexed="64"/>
      </left>
      <right style="thin">
        <color rgb="FF000000"/>
      </right>
      <top/>
      <bottom style="hair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hair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rgb="FF000000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/>
      <right style="thin">
        <color indexed="64"/>
      </right>
      <top style="hair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20" fillId="0" borderId="5"/>
    <xf numFmtId="43" fontId="20" fillId="0" borderId="5" applyFont="0" applyFill="0" applyBorder="0" applyAlignment="0" applyProtection="0"/>
    <xf numFmtId="0" fontId="2" fillId="0" borderId="5"/>
    <xf numFmtId="0" fontId="23" fillId="0" borderId="5"/>
    <xf numFmtId="171" fontId="23" fillId="0" borderId="5" applyFont="0" applyFill="0" applyBorder="0" applyAlignment="0" applyProtection="0"/>
    <xf numFmtId="43" fontId="2" fillId="0" borderId="5" applyFont="0" applyFill="0" applyBorder="0" applyAlignment="0" applyProtection="0"/>
    <xf numFmtId="0" fontId="25" fillId="0" borderId="5"/>
    <xf numFmtId="0" fontId="26" fillId="0" borderId="5"/>
    <xf numFmtId="0" fontId="7" fillId="0" borderId="5"/>
    <xf numFmtId="0" fontId="28" fillId="0" borderId="5"/>
    <xf numFmtId="171" fontId="28" fillId="0" borderId="5" applyFont="0" applyFill="0" applyBorder="0" applyAlignment="0" applyProtection="0"/>
    <xf numFmtId="9" fontId="28" fillId="0" borderId="5" applyFont="0" applyFill="0" applyBorder="0" applyAlignment="0" applyProtection="0"/>
    <xf numFmtId="0" fontId="33" fillId="0" borderId="5"/>
    <xf numFmtId="0" fontId="1" fillId="0" borderId="5"/>
    <xf numFmtId="43" fontId="1" fillId="0" borderId="5" applyFont="0" applyFill="0" applyBorder="0" applyAlignment="0" applyProtection="0"/>
    <xf numFmtId="0" fontId="7" fillId="0" borderId="5"/>
    <xf numFmtId="171" fontId="7" fillId="0" borderId="5" applyFont="0" applyFill="0" applyBorder="0" applyAlignment="0" applyProtection="0"/>
    <xf numFmtId="9" fontId="7" fillId="0" borderId="5" applyFont="0" applyFill="0" applyBorder="0" applyAlignment="0" applyProtection="0"/>
    <xf numFmtId="44" fontId="34" fillId="0" borderId="0" applyFont="0" applyFill="0" applyBorder="0" applyAlignment="0" applyProtection="0"/>
    <xf numFmtId="0" fontId="7" fillId="0" borderId="5"/>
    <xf numFmtId="0" fontId="31" fillId="0" borderId="5"/>
    <xf numFmtId="9" fontId="57" fillId="0" borderId="0" applyFont="0" applyFill="0" applyBorder="0" applyAlignment="0" applyProtection="0"/>
    <xf numFmtId="0" fontId="7" fillId="0" borderId="5"/>
    <xf numFmtId="166" fontId="7" fillId="0" borderId="5"/>
    <xf numFmtId="0" fontId="7" fillId="0" borderId="5" applyBorder="0"/>
    <xf numFmtId="171" fontId="7" fillId="0" borderId="5" applyFill="0" applyBorder="0" applyAlignment="0" applyProtection="0"/>
    <xf numFmtId="0" fontId="64" fillId="0" borderId="5"/>
    <xf numFmtId="44" fontId="31" fillId="0" borderId="5" applyFont="0" applyFill="0" applyBorder="0" applyAlignment="0" applyProtection="0"/>
    <xf numFmtId="9" fontId="31" fillId="0" borderId="5" applyFont="0" applyFill="0" applyBorder="0" applyAlignment="0" applyProtection="0"/>
  </cellStyleXfs>
  <cellXfs count="744">
    <xf numFmtId="0" fontId="0" fillId="0" borderId="0" xfId="0"/>
    <xf numFmtId="0" fontId="39" fillId="0" borderId="5" xfId="2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3" fillId="0" borderId="46" xfId="0" applyFont="1" applyBorder="1" applyAlignment="1" applyProtection="1">
      <alignment vertical="center" wrapText="1"/>
      <protection locked="0"/>
    </xf>
    <xf numFmtId="0" fontId="0" fillId="0" borderId="49" xfId="20" applyFont="1" applyBorder="1" applyAlignment="1" applyProtection="1">
      <alignment horizontal="center" vertical="center"/>
      <protection locked="0"/>
    </xf>
    <xf numFmtId="0" fontId="0" fillId="0" borderId="49" xfId="20" applyFont="1" applyBorder="1" applyAlignment="1" applyProtection="1">
      <alignment vertical="center"/>
      <protection locked="0"/>
    </xf>
    <xf numFmtId="0" fontId="0" fillId="0" borderId="51" xfId="20" applyFont="1" applyBorder="1" applyAlignment="1" applyProtection="1">
      <alignment vertical="center"/>
      <protection locked="0"/>
    </xf>
    <xf numFmtId="0" fontId="0" fillId="0" borderId="52" xfId="20" applyFont="1" applyBorder="1" applyAlignment="1" applyProtection="1">
      <alignment vertical="center"/>
      <protection locked="0"/>
    </xf>
    <xf numFmtId="0" fontId="38" fillId="0" borderId="5" xfId="20" applyFont="1" applyAlignment="1" applyProtection="1">
      <alignment horizontal="center" vertical="center" wrapText="1"/>
      <protection locked="0"/>
    </xf>
    <xf numFmtId="0" fontId="38" fillId="0" borderId="5" xfId="20" applyFont="1" applyAlignment="1" applyProtection="1">
      <alignment vertical="center"/>
      <protection locked="0"/>
    </xf>
    <xf numFmtId="4" fontId="27" fillId="0" borderId="5" xfId="20" applyNumberFormat="1" applyFont="1" applyAlignment="1" applyProtection="1">
      <alignment horizontal="center" vertical="center" wrapText="1"/>
      <protection locked="0"/>
    </xf>
    <xf numFmtId="0" fontId="27" fillId="0" borderId="5" xfId="2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3" fillId="7" borderId="0" xfId="0" applyFont="1" applyFill="1" applyAlignment="1" applyProtection="1">
      <alignment vertical="center"/>
      <protection locked="0"/>
    </xf>
    <xf numFmtId="0" fontId="0" fillId="7" borderId="0" xfId="0" applyFill="1" applyProtection="1">
      <protection locked="0"/>
    </xf>
    <xf numFmtId="0" fontId="10" fillId="7" borderId="0" xfId="0" applyFont="1" applyFill="1" applyAlignment="1" applyProtection="1">
      <alignment horizontal="center" vertical="center"/>
      <protection locked="0"/>
    </xf>
    <xf numFmtId="0" fontId="0" fillId="7" borderId="0" xfId="0" applyFill="1" applyAlignment="1" applyProtection="1">
      <alignment vertical="center"/>
      <protection locked="0"/>
    </xf>
    <xf numFmtId="10" fontId="3" fillId="0" borderId="0" xfId="0" applyNumberFormat="1" applyFont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0" fillId="0" borderId="5" xfId="0" applyBorder="1" applyProtection="1">
      <protection locked="0"/>
    </xf>
    <xf numFmtId="0" fontId="13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4" fontId="0" fillId="0" borderId="0" xfId="0" applyNumberFormat="1" applyAlignment="1" applyProtection="1">
      <alignment horizontal="center"/>
      <protection locked="0"/>
    </xf>
    <xf numFmtId="0" fontId="30" fillId="0" borderId="0" xfId="0" applyFont="1" applyProtection="1">
      <protection locked="0"/>
    </xf>
    <xf numFmtId="165" fontId="24" fillId="0" borderId="0" xfId="0" applyNumberFormat="1" applyFont="1" applyAlignment="1" applyProtection="1">
      <alignment horizontal="center" vertical="center"/>
      <protection locked="0"/>
    </xf>
    <xf numFmtId="4" fontId="3" fillId="0" borderId="0" xfId="0" applyNumberFormat="1" applyFont="1" applyAlignment="1" applyProtection="1">
      <alignment horizontal="center" vertical="center"/>
      <protection locked="0"/>
    </xf>
    <xf numFmtId="166" fontId="3" fillId="0" borderId="0" xfId="0" applyNumberFormat="1" applyFont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left" vertical="center"/>
      <protection locked="0"/>
    </xf>
    <xf numFmtId="0" fontId="38" fillId="0" borderId="49" xfId="20" applyFont="1" applyBorder="1" applyAlignment="1" applyProtection="1">
      <alignment vertical="center" wrapText="1"/>
      <protection hidden="1"/>
    </xf>
    <xf numFmtId="0" fontId="38" fillId="0" borderId="5" xfId="20" applyFont="1" applyAlignment="1" applyProtection="1">
      <alignment horizontal="center" vertical="center" wrapText="1"/>
      <protection hidden="1"/>
    </xf>
    <xf numFmtId="0" fontId="38" fillId="0" borderId="49" xfId="20" applyFont="1" applyBorder="1" applyAlignment="1" applyProtection="1">
      <alignment horizontal="left" vertical="center"/>
      <protection hidden="1"/>
    </xf>
    <xf numFmtId="0" fontId="27" fillId="0" borderId="5" xfId="20" applyFont="1" applyAlignment="1" applyProtection="1">
      <alignment horizontal="left" vertical="center" wrapText="1"/>
      <protection hidden="1"/>
    </xf>
    <xf numFmtId="0" fontId="38" fillId="0" borderId="49" xfId="20" applyFont="1" applyBorder="1" applyAlignment="1" applyProtection="1">
      <alignment vertical="center"/>
      <protection hidden="1"/>
    </xf>
    <xf numFmtId="0" fontId="38" fillId="0" borderId="5" xfId="20" applyFont="1" applyAlignment="1" applyProtection="1">
      <alignment vertical="center"/>
      <protection hidden="1"/>
    </xf>
    <xf numFmtId="0" fontId="27" fillId="0" borderId="5" xfId="20" applyFont="1" applyAlignment="1" applyProtection="1">
      <alignment vertical="center"/>
      <protection hidden="1"/>
    </xf>
    <xf numFmtId="0" fontId="35" fillId="0" borderId="5" xfId="20" applyFont="1" applyProtection="1">
      <protection locked="0"/>
    </xf>
    <xf numFmtId="0" fontId="21" fillId="0" borderId="5" xfId="20" applyFont="1" applyAlignment="1" applyProtection="1">
      <alignment vertical="center"/>
      <protection locked="0"/>
    </xf>
    <xf numFmtId="0" fontId="36" fillId="0" borderId="5" xfId="2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27" fillId="0" borderId="5" xfId="20" applyFont="1" applyAlignment="1" applyProtection="1">
      <alignment vertical="center" wrapText="1"/>
      <protection hidden="1"/>
    </xf>
    <xf numFmtId="167" fontId="38" fillId="0" borderId="50" xfId="20" applyNumberFormat="1" applyFont="1" applyBorder="1" applyAlignment="1" applyProtection="1">
      <alignment horizontal="center" vertical="center" wrapText="1"/>
      <protection hidden="1"/>
    </xf>
    <xf numFmtId="0" fontId="11" fillId="0" borderId="40" xfId="21" applyFont="1" applyBorder="1" applyAlignment="1" applyProtection="1">
      <alignment horizontal="center" vertical="center" wrapText="1"/>
      <protection locked="0"/>
    </xf>
    <xf numFmtId="0" fontId="11" fillId="0" borderId="5" xfId="21" applyFont="1" applyAlignment="1" applyProtection="1">
      <alignment vertical="center" wrapText="1"/>
      <protection locked="0"/>
    </xf>
    <xf numFmtId="0" fontId="3" fillId="0" borderId="5" xfId="21" applyFont="1" applyAlignment="1" applyProtection="1">
      <alignment vertical="center"/>
      <protection locked="0"/>
    </xf>
    <xf numFmtId="0" fontId="31" fillId="0" borderId="5" xfId="21" applyProtection="1">
      <protection locked="0"/>
    </xf>
    <xf numFmtId="0" fontId="3" fillId="0" borderId="57" xfId="0" applyFont="1" applyBorder="1" applyAlignment="1" applyProtection="1">
      <alignment vertical="center" wrapText="1"/>
      <protection locked="0"/>
    </xf>
    <xf numFmtId="0" fontId="53" fillId="0" borderId="5" xfId="20" applyFont="1" applyAlignment="1" applyProtection="1">
      <alignment vertical="center"/>
      <protection locked="0"/>
    </xf>
    <xf numFmtId="4" fontId="38" fillId="0" borderId="5" xfId="20" applyNumberFormat="1" applyFont="1" applyAlignment="1" applyProtection="1">
      <alignment horizontal="center" vertical="center" wrapText="1"/>
      <protection locked="0"/>
    </xf>
    <xf numFmtId="0" fontId="15" fillId="0" borderId="5" xfId="21" applyFont="1" applyAlignment="1" applyProtection="1">
      <alignment vertical="center"/>
      <protection locked="0"/>
    </xf>
    <xf numFmtId="0" fontId="10" fillId="0" borderId="5" xfId="21" applyFont="1" applyAlignment="1" applyProtection="1">
      <alignment horizontal="center" vertical="center"/>
      <protection locked="0"/>
    </xf>
    <xf numFmtId="0" fontId="3" fillId="0" borderId="5" xfId="21" applyFont="1" applyAlignment="1" applyProtection="1">
      <alignment horizontal="center" vertical="center"/>
      <protection locked="0"/>
    </xf>
    <xf numFmtId="165" fontId="10" fillId="0" borderId="5" xfId="21" applyNumberFormat="1" applyFont="1" applyAlignment="1" applyProtection="1">
      <alignment horizontal="center" vertical="center"/>
      <protection locked="0"/>
    </xf>
    <xf numFmtId="0" fontId="27" fillId="0" borderId="50" xfId="20" applyFont="1" applyBorder="1" applyAlignment="1" applyProtection="1">
      <alignment vertical="center"/>
      <protection hidden="1"/>
    </xf>
    <xf numFmtId="0" fontId="27" fillId="0" borderId="50" xfId="20" applyFont="1" applyBorder="1" applyAlignment="1" applyProtection="1">
      <alignment horizontal="left" vertical="center" wrapText="1"/>
      <protection hidden="1"/>
    </xf>
    <xf numFmtId="0" fontId="38" fillId="0" borderId="51" xfId="20" applyFont="1" applyBorder="1" applyAlignment="1" applyProtection="1">
      <alignment horizontal="left" vertical="center" wrapText="1"/>
      <protection hidden="1"/>
    </xf>
    <xf numFmtId="0" fontId="38" fillId="0" borderId="52" xfId="20" applyFont="1" applyBorder="1" applyAlignment="1" applyProtection="1">
      <alignment horizontal="center" vertical="center" wrapText="1"/>
      <protection hidden="1"/>
    </xf>
    <xf numFmtId="0" fontId="27" fillId="0" borderId="52" xfId="20" applyFont="1" applyBorder="1" applyAlignment="1" applyProtection="1">
      <alignment horizontal="left" vertical="center" wrapText="1"/>
      <protection hidden="1"/>
    </xf>
    <xf numFmtId="0" fontId="27" fillId="0" borderId="53" xfId="20" applyFont="1" applyBorder="1" applyAlignment="1" applyProtection="1">
      <alignment horizontal="left" vertical="center" wrapText="1"/>
      <protection hidden="1"/>
    </xf>
    <xf numFmtId="0" fontId="9" fillId="2" borderId="34" xfId="21" applyFont="1" applyFill="1" applyBorder="1" applyAlignment="1" applyProtection="1">
      <alignment horizontal="center" vertical="center" wrapText="1"/>
      <protection hidden="1"/>
    </xf>
    <xf numFmtId="0" fontId="9" fillId="2" borderId="26" xfId="21" applyFont="1" applyFill="1" applyBorder="1" applyAlignment="1" applyProtection="1">
      <alignment horizontal="center" vertical="center" wrapText="1"/>
      <protection hidden="1"/>
    </xf>
    <xf numFmtId="165" fontId="14" fillId="2" borderId="34" xfId="21" applyNumberFormat="1" applyFont="1" applyFill="1" applyBorder="1" applyAlignment="1" applyProtection="1">
      <alignment horizontal="center" vertical="center" wrapText="1"/>
      <protection hidden="1"/>
    </xf>
    <xf numFmtId="168" fontId="6" fillId="6" borderId="28" xfId="21" applyNumberFormat="1" applyFont="1" applyFill="1" applyBorder="1" applyAlignment="1" applyProtection="1">
      <alignment horizontal="center" vertical="center" wrapText="1"/>
      <protection hidden="1"/>
    </xf>
    <xf numFmtId="0" fontId="6" fillId="6" borderId="21" xfId="21" applyFont="1" applyFill="1" applyBorder="1" applyAlignment="1" applyProtection="1">
      <alignment horizontal="center" vertical="center" wrapText="1"/>
      <protection hidden="1"/>
    </xf>
    <xf numFmtId="10" fontId="6" fillId="6" borderId="17" xfId="21" applyNumberFormat="1" applyFont="1" applyFill="1" applyBorder="1" applyAlignment="1" applyProtection="1">
      <alignment horizontal="center" vertical="center" wrapText="1"/>
      <protection hidden="1"/>
    </xf>
    <xf numFmtId="166" fontId="16" fillId="2" borderId="30" xfId="21" applyNumberFormat="1" applyFont="1" applyFill="1" applyBorder="1" applyAlignment="1" applyProtection="1">
      <alignment horizontal="center" vertical="center" wrapText="1"/>
      <protection hidden="1"/>
    </xf>
    <xf numFmtId="9" fontId="14" fillId="2" borderId="30" xfId="21" applyNumberFormat="1" applyFont="1" applyFill="1" applyBorder="1" applyAlignment="1" applyProtection="1">
      <alignment horizontal="center" vertical="center" wrapText="1"/>
      <protection hidden="1"/>
    </xf>
    <xf numFmtId="0" fontId="35" fillId="0" borderId="47" xfId="20" applyFont="1" applyBorder="1" applyProtection="1">
      <protection locked="0"/>
    </xf>
    <xf numFmtId="0" fontId="42" fillId="0" borderId="49" xfId="20" applyFont="1" applyBorder="1" applyAlignment="1" applyProtection="1">
      <alignment vertical="center"/>
      <protection locked="0"/>
    </xf>
    <xf numFmtId="0" fontId="41" fillId="0" borderId="5" xfId="20" applyFont="1" applyAlignment="1" applyProtection="1">
      <alignment vertical="center"/>
      <protection locked="0"/>
    </xf>
    <xf numFmtId="0" fontId="47" fillId="0" borderId="5" xfId="20" applyFont="1" applyAlignment="1" applyProtection="1">
      <alignment vertical="center"/>
      <protection locked="0"/>
    </xf>
    <xf numFmtId="0" fontId="42" fillId="0" borderId="51" xfId="20" applyFont="1" applyBorder="1" applyAlignment="1" applyProtection="1">
      <alignment vertical="center"/>
      <protection locked="0"/>
    </xf>
    <xf numFmtId="0" fontId="42" fillId="0" borderId="52" xfId="20" applyFont="1" applyBorder="1" applyAlignment="1" applyProtection="1">
      <alignment vertical="center"/>
      <protection locked="0"/>
    </xf>
    <xf numFmtId="0" fontId="41" fillId="0" borderId="52" xfId="2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10" fontId="3" fillId="0" borderId="0" xfId="0" applyNumberFormat="1" applyFont="1" applyProtection="1">
      <protection locked="0"/>
    </xf>
    <xf numFmtId="170" fontId="3" fillId="0" borderId="0" xfId="0" applyNumberFormat="1" applyFont="1" applyProtection="1">
      <protection locked="0"/>
    </xf>
    <xf numFmtId="164" fontId="3" fillId="0" borderId="26" xfId="0" applyNumberFormat="1" applyFont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170" fontId="3" fillId="0" borderId="0" xfId="0" applyNumberFormat="1" applyFont="1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0" fontId="41" fillId="0" borderId="49" xfId="20" applyFont="1" applyBorder="1" applyAlignment="1" applyProtection="1">
      <alignment vertical="center" wrapText="1"/>
      <protection hidden="1"/>
    </xf>
    <xf numFmtId="0" fontId="41" fillId="0" borderId="5" xfId="20" applyFont="1" applyAlignment="1" applyProtection="1">
      <alignment horizontal="left" vertical="center" wrapText="1"/>
      <protection hidden="1"/>
    </xf>
    <xf numFmtId="0" fontId="41" fillId="0" borderId="5" xfId="20" applyFont="1" applyAlignment="1" applyProtection="1">
      <alignment horizontal="center" vertical="center" wrapText="1"/>
      <protection hidden="1"/>
    </xf>
    <xf numFmtId="0" fontId="49" fillId="0" borderId="5" xfId="20" applyFont="1" applyAlignment="1" applyProtection="1">
      <alignment vertical="center"/>
      <protection hidden="1"/>
    </xf>
    <xf numFmtId="0" fontId="41" fillId="0" borderId="49" xfId="20" applyFont="1" applyBorder="1" applyAlignment="1" applyProtection="1">
      <alignment horizontal="left" vertical="center"/>
      <protection hidden="1"/>
    </xf>
    <xf numFmtId="0" fontId="41" fillId="0" borderId="49" xfId="20" applyFont="1" applyBorder="1" applyAlignment="1" applyProtection="1">
      <alignment vertical="center"/>
      <protection hidden="1"/>
    </xf>
    <xf numFmtId="0" fontId="41" fillId="0" borderId="5" xfId="20" applyFont="1" applyAlignment="1" applyProtection="1">
      <alignment horizontal="left" vertical="center"/>
      <protection hidden="1"/>
    </xf>
    <xf numFmtId="172" fontId="41" fillId="0" borderId="5" xfId="19" applyNumberFormat="1" applyFont="1" applyFill="1" applyBorder="1" applyAlignment="1" applyProtection="1">
      <alignment horizontal="center" vertical="center" wrapText="1"/>
      <protection hidden="1"/>
    </xf>
    <xf numFmtId="0" fontId="41" fillId="0" borderId="5" xfId="20" applyFont="1" applyAlignment="1" applyProtection="1">
      <alignment vertical="center"/>
      <protection hidden="1"/>
    </xf>
    <xf numFmtId="4" fontId="41" fillId="0" borderId="5" xfId="20" applyNumberFormat="1" applyFont="1" applyAlignment="1" applyProtection="1">
      <alignment horizontal="center" vertical="center" wrapText="1"/>
      <protection hidden="1"/>
    </xf>
    <xf numFmtId="0" fontId="42" fillId="0" borderId="0" xfId="0" applyFont="1" applyProtection="1">
      <protection hidden="1"/>
    </xf>
    <xf numFmtId="167" fontId="41" fillId="0" borderId="5" xfId="20" applyNumberFormat="1" applyFont="1" applyAlignment="1" applyProtection="1">
      <alignment horizontal="center" vertical="center" wrapText="1"/>
      <protection hidden="1"/>
    </xf>
    <xf numFmtId="0" fontId="50" fillId="2" borderId="33" xfId="0" applyFont="1" applyFill="1" applyBorder="1" applyAlignment="1" applyProtection="1">
      <alignment horizontal="center" vertical="center"/>
      <protection hidden="1"/>
    </xf>
    <xf numFmtId="0" fontId="50" fillId="2" borderId="38" xfId="0" applyFont="1" applyFill="1" applyBorder="1" applyAlignment="1" applyProtection="1">
      <alignment horizontal="center" vertical="center"/>
      <protection hidden="1"/>
    </xf>
    <xf numFmtId="0" fontId="35" fillId="0" borderId="50" xfId="20" applyFont="1" applyBorder="1" applyProtection="1">
      <protection locked="0"/>
    </xf>
    <xf numFmtId="0" fontId="0" fillId="0" borderId="52" xfId="20" applyFont="1" applyBorder="1" applyAlignment="1" applyProtection="1">
      <alignment horizontal="center" vertical="center"/>
      <protection locked="0"/>
    </xf>
    <xf numFmtId="0" fontId="37" fillId="0" borderId="53" xfId="20" applyFont="1" applyBorder="1" applyAlignment="1" applyProtection="1">
      <alignment horizontal="left" vertical="center"/>
      <protection locked="0"/>
    </xf>
    <xf numFmtId="0" fontId="0" fillId="0" borderId="5" xfId="20" applyFont="1" applyAlignment="1" applyProtection="1">
      <alignment vertical="center"/>
      <protection locked="0"/>
    </xf>
    <xf numFmtId="0" fontId="42" fillId="0" borderId="52" xfId="20" applyFont="1" applyBorder="1" applyAlignment="1" applyProtection="1">
      <alignment horizontal="center" vertical="center"/>
      <protection locked="0"/>
    </xf>
    <xf numFmtId="0" fontId="48" fillId="0" borderId="52" xfId="20" applyFont="1" applyBorder="1" applyAlignment="1" applyProtection="1">
      <alignment horizontal="left" vertical="center"/>
      <protection locked="0"/>
    </xf>
    <xf numFmtId="4" fontId="41" fillId="0" borderId="52" xfId="20" applyNumberFormat="1" applyFont="1" applyBorder="1" applyAlignment="1" applyProtection="1">
      <alignment horizontal="center" vertical="center" wrapText="1"/>
      <protection locked="0"/>
    </xf>
    <xf numFmtId="166" fontId="10" fillId="6" borderId="58" xfId="21" applyNumberFormat="1" applyFont="1" applyFill="1" applyBorder="1" applyAlignment="1" applyProtection="1">
      <alignment horizontal="center" vertical="center" wrapText="1"/>
      <protection hidden="1"/>
    </xf>
    <xf numFmtId="174" fontId="38" fillId="0" borderId="49" xfId="20" applyNumberFormat="1" applyFont="1" applyBorder="1" applyAlignment="1" applyProtection="1">
      <alignment horizontal="right" vertical="center" wrapText="1"/>
      <protection locked="0"/>
    </xf>
    <xf numFmtId="0" fontId="56" fillId="0" borderId="5" xfId="20" applyFont="1" applyAlignment="1" applyProtection="1">
      <alignment vertical="center"/>
      <protection locked="0"/>
    </xf>
    <xf numFmtId="0" fontId="55" fillId="0" borderId="47" xfId="20" applyFont="1" applyBorder="1" applyProtection="1">
      <protection locked="0"/>
    </xf>
    <xf numFmtId="167" fontId="15" fillId="5" borderId="99" xfId="0" applyNumberFormat="1" applyFont="1" applyFill="1" applyBorder="1" applyAlignment="1" applyProtection="1">
      <alignment horizontal="center" vertical="center"/>
      <protection hidden="1"/>
    </xf>
    <xf numFmtId="167" fontId="15" fillId="5" borderId="100" xfId="0" applyNumberFormat="1" applyFont="1" applyFill="1" applyBorder="1" applyAlignment="1" applyProtection="1">
      <alignment horizontal="center" vertical="center"/>
      <protection hidden="1"/>
    </xf>
    <xf numFmtId="167" fontId="15" fillId="5" borderId="101" xfId="0" applyNumberFormat="1" applyFont="1" applyFill="1" applyBorder="1" applyAlignment="1" applyProtection="1">
      <alignment horizontal="center" vertical="center"/>
      <protection hidden="1"/>
    </xf>
    <xf numFmtId="167" fontId="15" fillId="5" borderId="104" xfId="0" applyNumberFormat="1" applyFont="1" applyFill="1" applyBorder="1" applyAlignment="1" applyProtection="1">
      <alignment horizontal="center" vertical="center"/>
      <protection hidden="1"/>
    </xf>
    <xf numFmtId="167" fontId="15" fillId="5" borderId="106" xfId="0" applyNumberFormat="1" applyFont="1" applyFill="1" applyBorder="1" applyAlignment="1" applyProtection="1">
      <alignment horizontal="center" vertical="center"/>
      <protection hidden="1"/>
    </xf>
    <xf numFmtId="167" fontId="15" fillId="5" borderId="107" xfId="0" applyNumberFormat="1" applyFont="1" applyFill="1" applyBorder="1" applyAlignment="1" applyProtection="1">
      <alignment horizontal="center" vertical="center"/>
      <protection hidden="1"/>
    </xf>
    <xf numFmtId="167" fontId="15" fillId="5" borderId="109" xfId="0" applyNumberFormat="1" applyFont="1" applyFill="1" applyBorder="1" applyAlignment="1" applyProtection="1">
      <alignment horizontal="center" vertical="center"/>
      <protection hidden="1"/>
    </xf>
    <xf numFmtId="167" fontId="15" fillId="5" borderId="110" xfId="0" applyNumberFormat="1" applyFont="1" applyFill="1" applyBorder="1" applyAlignment="1" applyProtection="1">
      <alignment horizontal="center" vertical="center"/>
      <protection hidden="1"/>
    </xf>
    <xf numFmtId="10" fontId="45" fillId="0" borderId="0" xfId="0" applyNumberFormat="1" applyFont="1" applyProtection="1">
      <protection locked="0"/>
    </xf>
    <xf numFmtId="0" fontId="38" fillId="0" borderId="5" xfId="20" applyFont="1" applyAlignment="1" applyProtection="1">
      <alignment horizontal="center" vertical="center"/>
      <protection locked="0"/>
    </xf>
    <xf numFmtId="0" fontId="3" fillId="0" borderId="47" xfId="0" applyFont="1" applyBorder="1" applyAlignment="1" applyProtection="1">
      <alignment vertical="center" wrapText="1"/>
      <protection locked="0"/>
    </xf>
    <xf numFmtId="0" fontId="37" fillId="0" borderId="52" xfId="20" applyFont="1" applyBorder="1" applyAlignment="1" applyProtection="1">
      <alignment horizontal="left" vertical="center"/>
      <protection locked="0"/>
    </xf>
    <xf numFmtId="0" fontId="38" fillId="0" borderId="52" xfId="20" applyFont="1" applyBorder="1" applyAlignment="1" applyProtection="1">
      <alignment horizontal="center" vertical="center" wrapText="1"/>
      <protection locked="0"/>
    </xf>
    <xf numFmtId="4" fontId="38" fillId="0" borderId="52" xfId="20" applyNumberFormat="1" applyFont="1" applyBorder="1" applyAlignment="1" applyProtection="1">
      <alignment horizontal="center" vertical="center" wrapText="1"/>
      <protection locked="0"/>
    </xf>
    <xf numFmtId="0" fontId="38" fillId="0" borderId="53" xfId="20" applyFont="1" applyBorder="1" applyAlignment="1" applyProtection="1">
      <alignment horizontal="center" vertical="center" wrapText="1"/>
      <protection locked="0"/>
    </xf>
    <xf numFmtId="4" fontId="0" fillId="0" borderId="5" xfId="0" applyNumberForma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39" fillId="0" borderId="5" xfId="20" applyFont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8" fillId="0" borderId="5" xfId="0" applyFont="1" applyBorder="1" applyAlignment="1" applyProtection="1">
      <alignment horizontal="center" vertical="center"/>
      <protection locked="0"/>
    </xf>
    <xf numFmtId="0" fontId="32" fillId="0" borderId="5" xfId="0" applyFont="1" applyBorder="1" applyAlignment="1" applyProtection="1">
      <alignment horizontal="center" vertical="center"/>
      <protection locked="0"/>
    </xf>
    <xf numFmtId="0" fontId="39" fillId="0" borderId="5" xfId="0" applyFont="1" applyBorder="1" applyAlignment="1" applyProtection="1">
      <alignment horizontal="center" vertical="center"/>
      <protection locked="0"/>
    </xf>
    <xf numFmtId="165" fontId="12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4" fontId="4" fillId="0" borderId="0" xfId="0" applyNumberFormat="1" applyFont="1" applyAlignment="1" applyProtection="1">
      <alignment horizontal="center" vertical="center"/>
      <protection locked="0"/>
    </xf>
    <xf numFmtId="0" fontId="38" fillId="0" borderId="46" xfId="20" applyFont="1" applyBorder="1" applyAlignment="1" applyProtection="1">
      <alignment vertical="center"/>
      <protection hidden="1"/>
    </xf>
    <xf numFmtId="0" fontId="27" fillId="0" borderId="47" xfId="20" applyFont="1" applyBorder="1" applyAlignment="1" applyProtection="1">
      <alignment vertical="center"/>
      <protection hidden="1"/>
    </xf>
    <xf numFmtId="0" fontId="38" fillId="0" borderId="51" xfId="20" applyFont="1" applyBorder="1" applyAlignment="1" applyProtection="1">
      <alignment vertical="center"/>
      <protection hidden="1"/>
    </xf>
    <xf numFmtId="0" fontId="27" fillId="0" borderId="52" xfId="20" applyFont="1" applyBorder="1" applyAlignment="1" applyProtection="1">
      <alignment vertical="center"/>
      <protection hidden="1"/>
    </xf>
    <xf numFmtId="0" fontId="39" fillId="0" borderId="52" xfId="20" applyFont="1" applyBorder="1" applyAlignment="1" applyProtection="1">
      <alignment vertical="center"/>
      <protection hidden="1"/>
    </xf>
    <xf numFmtId="43" fontId="13" fillId="0" borderId="0" xfId="0" applyNumberFormat="1" applyFont="1" applyAlignment="1" applyProtection="1">
      <alignment vertical="center"/>
      <protection locked="0"/>
    </xf>
    <xf numFmtId="168" fontId="6" fillId="6" borderId="43" xfId="21" applyNumberFormat="1" applyFont="1" applyFill="1" applyBorder="1" applyAlignment="1" applyProtection="1">
      <alignment horizontal="center" vertical="center" wrapText="1"/>
      <protection hidden="1"/>
    </xf>
    <xf numFmtId="10" fontId="4" fillId="0" borderId="145" xfId="0" applyNumberFormat="1" applyFont="1" applyBorder="1" applyAlignment="1" applyProtection="1">
      <alignment horizontal="center"/>
      <protection hidden="1"/>
    </xf>
    <xf numFmtId="10" fontId="4" fillId="0" borderId="145" xfId="0" applyNumberFormat="1" applyFont="1" applyBorder="1" applyAlignment="1" applyProtection="1">
      <alignment horizontal="center" vertical="center"/>
      <protection hidden="1"/>
    </xf>
    <xf numFmtId="0" fontId="8" fillId="0" borderId="26" xfId="0" applyFont="1" applyBorder="1" applyAlignment="1" applyProtection="1">
      <alignment vertical="center"/>
      <protection hidden="1"/>
    </xf>
    <xf numFmtId="0" fontId="15" fillId="0" borderId="26" xfId="0" applyFont="1" applyBorder="1" applyProtection="1">
      <protection hidden="1"/>
    </xf>
    <xf numFmtId="49" fontId="11" fillId="0" borderId="145" xfId="0" applyNumberFormat="1" applyFont="1" applyBorder="1" applyAlignment="1" applyProtection="1">
      <alignment horizontal="center"/>
      <protection hidden="1"/>
    </xf>
    <xf numFmtId="0" fontId="6" fillId="0" borderId="145" xfId="0" applyFont="1" applyBorder="1" applyAlignment="1" applyProtection="1">
      <alignment horizontal="center"/>
      <protection hidden="1"/>
    </xf>
    <xf numFmtId="44" fontId="38" fillId="0" borderId="52" xfId="19" applyFont="1" applyBorder="1" applyAlignment="1" applyProtection="1">
      <alignment horizontal="center" vertical="center" wrapText="1"/>
      <protection locked="0"/>
    </xf>
    <xf numFmtId="44" fontId="0" fillId="0" borderId="0" xfId="19" applyFont="1" applyProtection="1">
      <protection locked="0"/>
    </xf>
    <xf numFmtId="44" fontId="13" fillId="0" borderId="0" xfId="19" applyFont="1" applyAlignment="1" applyProtection="1">
      <alignment vertical="center"/>
      <protection locked="0"/>
    </xf>
    <xf numFmtId="44" fontId="0" fillId="0" borderId="5" xfId="19" applyFont="1" applyBorder="1" applyAlignment="1" applyProtection="1">
      <alignment horizontal="center"/>
      <protection locked="0"/>
    </xf>
    <xf numFmtId="44" fontId="0" fillId="0" borderId="0" xfId="19" applyFont="1" applyAlignment="1" applyProtection="1">
      <alignment horizontal="center"/>
      <protection locked="0"/>
    </xf>
    <xf numFmtId="44" fontId="38" fillId="0" borderId="5" xfId="19" applyFont="1" applyBorder="1" applyAlignment="1" applyProtection="1">
      <alignment horizontal="center" vertical="center"/>
      <protection locked="0"/>
    </xf>
    <xf numFmtId="44" fontId="32" fillId="0" borderId="5" xfId="19" applyFont="1" applyBorder="1" applyAlignment="1" applyProtection="1">
      <alignment horizontal="center" vertical="center"/>
      <protection locked="0"/>
    </xf>
    <xf numFmtId="44" fontId="4" fillId="0" borderId="0" xfId="19" applyFont="1" applyAlignment="1" applyProtection="1">
      <alignment horizontal="center" vertical="center"/>
      <protection locked="0"/>
    </xf>
    <xf numFmtId="44" fontId="3" fillId="0" borderId="0" xfId="19" applyFont="1" applyAlignment="1" applyProtection="1">
      <alignment horizontal="center" vertical="center"/>
      <protection locked="0"/>
    </xf>
    <xf numFmtId="0" fontId="39" fillId="0" borderId="5" xfId="20" applyFont="1" applyAlignment="1" applyProtection="1">
      <alignment horizontal="center" vertical="center"/>
      <protection locked="0"/>
    </xf>
    <xf numFmtId="0" fontId="35" fillId="0" borderId="47" xfId="20" applyFont="1" applyBorder="1" applyAlignment="1" applyProtection="1">
      <alignment horizontal="center"/>
      <protection locked="0"/>
    </xf>
    <xf numFmtId="0" fontId="35" fillId="0" borderId="48" xfId="20" applyFont="1" applyBorder="1" applyAlignment="1" applyProtection="1">
      <alignment horizontal="center"/>
      <protection locked="0"/>
    </xf>
    <xf numFmtId="0" fontId="35" fillId="0" borderId="5" xfId="20" applyFont="1" applyAlignment="1" applyProtection="1">
      <alignment horizontal="center"/>
      <protection locked="0"/>
    </xf>
    <xf numFmtId="0" fontId="35" fillId="0" borderId="50" xfId="20" applyFont="1" applyBorder="1" applyAlignment="1" applyProtection="1">
      <alignment horizontal="center"/>
      <protection locked="0"/>
    </xf>
    <xf numFmtId="0" fontId="21" fillId="0" borderId="5" xfId="20" applyFont="1" applyAlignment="1" applyProtection="1">
      <alignment horizontal="center" vertical="center"/>
      <protection locked="0"/>
    </xf>
    <xf numFmtId="0" fontId="21" fillId="0" borderId="50" xfId="20" applyFont="1" applyBorder="1" applyAlignment="1" applyProtection="1">
      <alignment horizontal="center" vertical="center"/>
      <protection locked="0"/>
    </xf>
    <xf numFmtId="0" fontId="36" fillId="0" borderId="5" xfId="20" applyFont="1" applyAlignment="1" applyProtection="1">
      <alignment horizontal="center" vertical="center"/>
      <protection locked="0"/>
    </xf>
    <xf numFmtId="0" fontId="36" fillId="0" borderId="50" xfId="20" applyFont="1" applyBorder="1" applyAlignment="1" applyProtection="1">
      <alignment horizontal="center" vertical="center"/>
      <protection locked="0"/>
    </xf>
    <xf numFmtId="0" fontId="27" fillId="0" borderId="5" xfId="20" applyFont="1" applyAlignment="1" applyProtection="1">
      <alignment vertical="center" wrapText="1"/>
      <protection locked="0"/>
    </xf>
    <xf numFmtId="169" fontId="50" fillId="2" borderId="34" xfId="0" applyNumberFormat="1" applyFont="1" applyFill="1" applyBorder="1" applyAlignment="1" applyProtection="1">
      <alignment horizontal="center" vertical="center"/>
      <protection hidden="1"/>
    </xf>
    <xf numFmtId="0" fontId="51" fillId="0" borderId="39" xfId="0" applyFont="1" applyBorder="1" applyProtection="1">
      <protection hidden="1"/>
    </xf>
    <xf numFmtId="10" fontId="8" fillId="0" borderId="41" xfId="0" applyNumberFormat="1" applyFont="1" applyBorder="1" applyAlignment="1" applyProtection="1">
      <alignment horizontal="center" vertical="center"/>
      <protection hidden="1"/>
    </xf>
    <xf numFmtId="0" fontId="46" fillId="0" borderId="96" xfId="0" applyFont="1" applyBorder="1" applyProtection="1">
      <protection hidden="1"/>
    </xf>
    <xf numFmtId="0" fontId="46" fillId="0" borderId="41" xfId="0" applyFont="1" applyBorder="1" applyProtection="1">
      <protection hidden="1"/>
    </xf>
    <xf numFmtId="10" fontId="8" fillId="0" borderId="97" xfId="0" applyNumberFormat="1" applyFont="1" applyBorder="1" applyAlignment="1" applyProtection="1">
      <alignment horizontal="center" vertical="center"/>
      <protection hidden="1"/>
    </xf>
    <xf numFmtId="10" fontId="8" fillId="0" borderId="146" xfId="0" applyNumberFormat="1" applyFont="1" applyBorder="1" applyAlignment="1" applyProtection="1">
      <alignment horizontal="center" vertical="center"/>
      <protection hidden="1"/>
    </xf>
    <xf numFmtId="0" fontId="46" fillId="0" borderId="148" xfId="0" applyFont="1" applyBorder="1" applyProtection="1">
      <protection hidden="1"/>
    </xf>
    <xf numFmtId="166" fontId="17" fillId="0" borderId="2" xfId="0" applyNumberFormat="1" applyFont="1" applyBorder="1" applyAlignment="1" applyProtection="1">
      <alignment horizontal="center" vertical="center"/>
      <protection hidden="1"/>
    </xf>
    <xf numFmtId="0" fontId="7" fillId="0" borderId="2" xfId="0" applyFont="1" applyBorder="1" applyProtection="1">
      <protection hidden="1"/>
    </xf>
    <xf numFmtId="0" fontId="7" fillId="0" borderId="4" xfId="0" applyFont="1" applyBorder="1" applyProtection="1">
      <protection hidden="1"/>
    </xf>
    <xf numFmtId="10" fontId="8" fillId="0" borderId="41" xfId="0" applyNumberFormat="1" applyFont="1" applyBorder="1" applyAlignment="1" applyProtection="1">
      <alignment horizontal="center" vertical="center" wrapText="1"/>
      <protection hidden="1"/>
    </xf>
    <xf numFmtId="0" fontId="46" fillId="0" borderId="41" xfId="0" applyFont="1" applyBorder="1" applyAlignment="1" applyProtection="1">
      <alignment wrapText="1"/>
      <protection hidden="1"/>
    </xf>
    <xf numFmtId="10" fontId="8" fillId="0" borderId="43" xfId="0" applyNumberFormat="1" applyFont="1" applyBorder="1" applyAlignment="1" applyProtection="1">
      <alignment horizontal="center" vertical="center"/>
      <protection hidden="1"/>
    </xf>
    <xf numFmtId="0" fontId="46" fillId="0" borderId="43" xfId="0" applyFont="1" applyBorder="1" applyProtection="1">
      <protection hidden="1"/>
    </xf>
    <xf numFmtId="166" fontId="8" fillId="0" borderId="153" xfId="0" applyNumberFormat="1" applyFont="1" applyBorder="1" applyAlignment="1" applyProtection="1">
      <alignment horizontal="center" vertical="center"/>
      <protection hidden="1"/>
    </xf>
    <xf numFmtId="0" fontId="46" fillId="0" borderId="115" xfId="0" applyFont="1" applyBorder="1" applyProtection="1">
      <protection hidden="1"/>
    </xf>
    <xf numFmtId="166" fontId="8" fillId="0" borderId="115" xfId="0" applyNumberFormat="1" applyFont="1" applyBorder="1" applyAlignment="1" applyProtection="1">
      <alignment horizontal="center" vertical="center"/>
      <protection hidden="1"/>
    </xf>
    <xf numFmtId="0" fontId="46" fillId="0" borderId="110" xfId="0" applyFont="1" applyBorder="1" applyProtection="1">
      <protection hidden="1"/>
    </xf>
    <xf numFmtId="166" fontId="8" fillId="0" borderId="152" xfId="0" applyNumberFormat="1" applyFont="1" applyBorder="1" applyAlignment="1" applyProtection="1">
      <alignment horizontal="center" vertical="center"/>
      <protection hidden="1"/>
    </xf>
    <xf numFmtId="0" fontId="41" fillId="0" borderId="5" xfId="20" applyFont="1" applyAlignment="1" applyProtection="1">
      <alignment vertical="center" wrapText="1"/>
      <protection hidden="1"/>
    </xf>
    <xf numFmtId="10" fontId="8" fillId="0" borderId="5" xfId="0" applyNumberFormat="1" applyFont="1" applyBorder="1" applyAlignment="1" applyProtection="1">
      <alignment horizontal="center" vertical="center"/>
      <protection hidden="1"/>
    </xf>
    <xf numFmtId="0" fontId="46" fillId="0" borderId="5" xfId="0" applyFont="1" applyBorder="1" applyProtection="1">
      <protection hidden="1"/>
    </xf>
    <xf numFmtId="0" fontId="46" fillId="0" borderId="152" xfId="0" applyFont="1" applyBorder="1" applyProtection="1">
      <protection hidden="1"/>
    </xf>
    <xf numFmtId="168" fontId="8" fillId="0" borderId="158" xfId="0" applyNumberFormat="1" applyFont="1" applyBorder="1" applyAlignment="1" applyProtection="1">
      <alignment horizontal="center" vertical="center" wrapText="1"/>
      <protection hidden="1"/>
    </xf>
    <xf numFmtId="0" fontId="46" fillId="0" borderId="157" xfId="0" applyFont="1" applyBorder="1" applyProtection="1">
      <protection hidden="1"/>
    </xf>
    <xf numFmtId="0" fontId="46" fillId="0" borderId="159" xfId="0" applyFont="1" applyBorder="1" applyProtection="1">
      <protection hidden="1"/>
    </xf>
    <xf numFmtId="0" fontId="38" fillId="0" borderId="5" xfId="20" applyFont="1" applyAlignment="1" applyProtection="1">
      <alignment horizontal="center" vertical="center"/>
      <protection locked="0"/>
    </xf>
    <xf numFmtId="0" fontId="56" fillId="0" borderId="5" xfId="20" applyFont="1" applyAlignment="1" applyProtection="1">
      <alignment horizontal="center" vertical="center"/>
      <protection locked="0"/>
    </xf>
    <xf numFmtId="0" fontId="41" fillId="0" borderId="5" xfId="20" applyFont="1" applyAlignment="1" applyProtection="1">
      <alignment horizontal="left" vertical="center"/>
      <protection hidden="1"/>
    </xf>
    <xf numFmtId="168" fontId="8" fillId="0" borderId="159" xfId="0" applyNumberFormat="1" applyFont="1" applyBorder="1" applyAlignment="1" applyProtection="1">
      <alignment horizontal="center" vertical="center" wrapText="1"/>
      <protection hidden="1"/>
    </xf>
    <xf numFmtId="0" fontId="50" fillId="2" borderId="31" xfId="0" applyFont="1" applyFill="1" applyBorder="1" applyAlignment="1" applyProtection="1">
      <alignment horizontal="center" vertical="center"/>
      <protection hidden="1"/>
    </xf>
    <xf numFmtId="0" fontId="51" fillId="0" borderId="36" xfId="0" applyFont="1" applyBorder="1" applyProtection="1">
      <protection hidden="1"/>
    </xf>
    <xf numFmtId="0" fontId="50" fillId="2" borderId="32" xfId="0" applyFont="1" applyFill="1" applyBorder="1" applyAlignment="1" applyProtection="1">
      <alignment horizontal="center" vertical="center"/>
      <protection hidden="1"/>
    </xf>
    <xf numFmtId="0" fontId="51" fillId="0" borderId="37" xfId="0" applyFont="1" applyBorder="1" applyProtection="1">
      <protection hidden="1"/>
    </xf>
    <xf numFmtId="168" fontId="8" fillId="0" borderId="154" xfId="0" applyNumberFormat="1" applyFont="1" applyBorder="1" applyAlignment="1" applyProtection="1">
      <alignment horizontal="center" vertical="center" wrapText="1"/>
      <protection hidden="1"/>
    </xf>
    <xf numFmtId="10" fontId="8" fillId="0" borderId="155" xfId="0" applyNumberFormat="1" applyFont="1" applyBorder="1" applyAlignment="1" applyProtection="1">
      <alignment horizontal="center" vertical="center"/>
      <protection hidden="1"/>
    </xf>
    <xf numFmtId="10" fontId="8" fillId="0" borderId="144" xfId="0" applyNumberFormat="1" applyFont="1" applyBorder="1" applyAlignment="1" applyProtection="1">
      <alignment horizontal="center" vertical="center"/>
      <protection hidden="1"/>
    </xf>
    <xf numFmtId="166" fontId="8" fillId="0" borderId="151" xfId="0" applyNumberFormat="1" applyFont="1" applyBorder="1" applyAlignment="1" applyProtection="1">
      <alignment horizontal="center" vertical="center"/>
      <protection hidden="1"/>
    </xf>
    <xf numFmtId="10" fontId="8" fillId="0" borderId="139" xfId="0" applyNumberFormat="1" applyFont="1" applyBorder="1" applyAlignment="1" applyProtection="1">
      <alignment horizontal="center" vertical="center"/>
      <protection hidden="1"/>
    </xf>
    <xf numFmtId="0" fontId="46" fillId="0" borderId="117" xfId="0" applyFont="1" applyBorder="1" applyProtection="1">
      <protection hidden="1"/>
    </xf>
    <xf numFmtId="166" fontId="18" fillId="2" borderId="34" xfId="0" applyNumberFormat="1" applyFont="1" applyFill="1" applyBorder="1" applyAlignment="1" applyProtection="1">
      <alignment horizontal="center" vertical="center"/>
      <protection hidden="1"/>
    </xf>
    <xf numFmtId="0" fontId="7" fillId="0" borderId="41" xfId="0" applyFont="1" applyBorder="1" applyProtection="1">
      <protection hidden="1"/>
    </xf>
    <xf numFmtId="0" fontId="7" fillId="0" borderId="39" xfId="0" applyFont="1" applyBorder="1" applyProtection="1">
      <protection hidden="1"/>
    </xf>
    <xf numFmtId="0" fontId="46" fillId="0" borderId="153" xfId="0" applyFont="1" applyBorder="1" applyProtection="1">
      <protection hidden="1"/>
    </xf>
    <xf numFmtId="166" fontId="8" fillId="0" borderId="34" xfId="0" applyNumberFormat="1" applyFont="1" applyBorder="1" applyAlignment="1" applyProtection="1">
      <alignment horizontal="center" vertical="center"/>
      <protection hidden="1"/>
    </xf>
    <xf numFmtId="166" fontId="18" fillId="2" borderId="42" xfId="0" applyNumberFormat="1" applyFont="1" applyFill="1" applyBorder="1" applyAlignment="1" applyProtection="1">
      <alignment horizontal="center" vertical="center"/>
      <protection hidden="1"/>
    </xf>
    <xf numFmtId="0" fontId="7" fillId="0" borderId="44" xfId="0" applyFont="1" applyBorder="1" applyProtection="1">
      <protection hidden="1"/>
    </xf>
    <xf numFmtId="0" fontId="7" fillId="0" borderId="45" xfId="0" applyFont="1" applyBorder="1" applyProtection="1">
      <protection hidden="1"/>
    </xf>
    <xf numFmtId="0" fontId="9" fillId="2" borderId="35" xfId="0" applyFont="1" applyFill="1" applyBorder="1" applyAlignment="1" applyProtection="1">
      <alignment horizontal="center" vertical="center"/>
      <protection hidden="1"/>
    </xf>
    <xf numFmtId="0" fontId="7" fillId="0" borderId="43" xfId="0" applyFont="1" applyBorder="1" applyProtection="1">
      <protection hidden="1"/>
    </xf>
    <xf numFmtId="0" fontId="7" fillId="0" borderId="40" xfId="0" applyFont="1" applyBorder="1" applyProtection="1">
      <protection hidden="1"/>
    </xf>
    <xf numFmtId="0" fontId="50" fillId="2" borderId="42" xfId="0" applyFont="1" applyFill="1" applyBorder="1" applyAlignment="1" applyProtection="1">
      <alignment horizontal="center" vertical="center"/>
      <protection hidden="1"/>
    </xf>
    <xf numFmtId="0" fontId="51" fillId="0" borderId="44" xfId="0" applyFont="1" applyBorder="1" applyProtection="1">
      <protection hidden="1"/>
    </xf>
    <xf numFmtId="0" fontId="51" fillId="0" borderId="45" xfId="0" applyFont="1" applyBorder="1" applyProtection="1">
      <protection hidden="1"/>
    </xf>
    <xf numFmtId="166" fontId="8" fillId="0" borderId="25" xfId="0" applyNumberFormat="1" applyFont="1" applyBorder="1" applyAlignment="1" applyProtection="1">
      <alignment horizontal="center" vertical="center"/>
      <protection hidden="1"/>
    </xf>
    <xf numFmtId="0" fontId="7" fillId="0" borderId="1" xfId="0" applyFont="1" applyBorder="1" applyProtection="1">
      <protection hidden="1"/>
    </xf>
    <xf numFmtId="0" fontId="7" fillId="0" borderId="3" xfId="0" applyFont="1" applyBorder="1" applyProtection="1">
      <protection hidden="1"/>
    </xf>
    <xf numFmtId="166" fontId="52" fillId="0" borderId="27" xfId="0" applyNumberFormat="1" applyFont="1" applyBorder="1" applyAlignment="1" applyProtection="1">
      <alignment horizontal="center" vertical="center"/>
      <protection hidden="1"/>
    </xf>
    <xf numFmtId="0" fontId="51" fillId="0" borderId="2" xfId="0" applyFont="1" applyBorder="1" applyProtection="1">
      <protection hidden="1"/>
    </xf>
    <xf numFmtId="0" fontId="51" fillId="0" borderId="4" xfId="0" applyFont="1" applyBorder="1" applyProtection="1">
      <protection hidden="1"/>
    </xf>
    <xf numFmtId="9" fontId="9" fillId="2" borderId="35" xfId="0" applyNumberFormat="1" applyFont="1" applyFill="1" applyBorder="1" applyAlignment="1" applyProtection="1">
      <alignment horizontal="center" vertical="center"/>
      <protection hidden="1"/>
    </xf>
    <xf numFmtId="166" fontId="9" fillId="2" borderId="34" xfId="0" applyNumberFormat="1" applyFont="1" applyFill="1" applyBorder="1" applyAlignment="1" applyProtection="1">
      <alignment horizontal="center" vertical="center"/>
      <protection hidden="1"/>
    </xf>
    <xf numFmtId="9" fontId="8" fillId="0" borderId="1" xfId="0" applyNumberFormat="1" applyFont="1" applyBorder="1" applyAlignment="1" applyProtection="1">
      <alignment horizontal="center" vertical="center"/>
      <protection hidden="1"/>
    </xf>
    <xf numFmtId="0" fontId="53" fillId="0" borderId="47" xfId="20" applyFont="1" applyBorder="1" applyAlignment="1" applyProtection="1">
      <alignment horizontal="center" vertical="center"/>
      <protection locked="0"/>
    </xf>
    <xf numFmtId="0" fontId="53" fillId="0" borderId="48" xfId="20" applyFont="1" applyBorder="1" applyAlignment="1" applyProtection="1">
      <alignment horizontal="center" vertical="center"/>
      <protection locked="0"/>
    </xf>
    <xf numFmtId="0" fontId="9" fillId="2" borderId="22" xfId="21" applyFont="1" applyFill="1" applyBorder="1" applyAlignment="1" applyProtection="1">
      <alignment horizontal="center" vertical="center" wrapText="1"/>
      <protection hidden="1"/>
    </xf>
    <xf numFmtId="0" fontId="7" fillId="0" borderId="29" xfId="21" applyFont="1" applyBorder="1" applyProtection="1">
      <protection hidden="1"/>
    </xf>
    <xf numFmtId="0" fontId="37" fillId="0" borderId="47" xfId="20" applyFont="1" applyBorder="1" applyAlignment="1" applyProtection="1">
      <alignment horizontal="centerContinuous" vertical="center"/>
      <protection hidden="1"/>
    </xf>
    <xf numFmtId="0" fontId="38" fillId="0" borderId="47" xfId="20" applyFont="1" applyBorder="1" applyAlignment="1" applyProtection="1">
      <alignment horizontal="center" vertical="center" wrapText="1"/>
      <protection hidden="1"/>
    </xf>
    <xf numFmtId="4" fontId="38" fillId="0" borderId="47" xfId="20" applyNumberFormat="1" applyFont="1" applyBorder="1" applyAlignment="1" applyProtection="1">
      <alignment horizontal="center" vertical="center" wrapText="1"/>
      <protection hidden="1"/>
    </xf>
    <xf numFmtId="44" fontId="38" fillId="0" borderId="47" xfId="19" applyFont="1" applyBorder="1" applyAlignment="1" applyProtection="1">
      <alignment horizontal="center" vertical="center" wrapText="1"/>
      <protection hidden="1"/>
    </xf>
    <xf numFmtId="0" fontId="38" fillId="0" borderId="48" xfId="20" applyFont="1" applyBorder="1" applyAlignment="1" applyProtection="1">
      <alignment horizontal="center" vertical="center" wrapText="1"/>
      <protection hidden="1"/>
    </xf>
    <xf numFmtId="0" fontId="0" fillId="0" borderId="49" xfId="20" applyFont="1" applyBorder="1" applyAlignment="1" applyProtection="1">
      <alignment vertical="center"/>
      <protection hidden="1"/>
    </xf>
    <xf numFmtId="0" fontId="0" fillId="0" borderId="5" xfId="20" applyFont="1" applyAlignment="1" applyProtection="1">
      <alignment vertical="center"/>
      <protection hidden="1"/>
    </xf>
    <xf numFmtId="0" fontId="0" fillId="0" borderId="5" xfId="20" applyFont="1" applyAlignment="1" applyProtection="1">
      <alignment horizontal="center" vertical="center"/>
      <protection hidden="1"/>
    </xf>
    <xf numFmtId="0" fontId="37" fillId="0" borderId="5" xfId="20" applyFont="1" applyAlignment="1" applyProtection="1">
      <alignment horizontal="left" vertical="center"/>
      <protection hidden="1"/>
    </xf>
    <xf numFmtId="4" fontId="38" fillId="0" borderId="5" xfId="20" applyNumberFormat="1" applyFont="1" applyAlignment="1" applyProtection="1">
      <alignment horizontal="center" vertical="center" wrapText="1"/>
      <protection hidden="1"/>
    </xf>
    <xf numFmtId="44" fontId="38" fillId="0" borderId="5" xfId="19" applyFont="1" applyBorder="1" applyAlignment="1" applyProtection="1">
      <alignment horizontal="center" vertical="center" wrapText="1"/>
      <protection hidden="1"/>
    </xf>
    <xf numFmtId="0" fontId="38" fillId="0" borderId="50" xfId="20" applyFont="1" applyBorder="1" applyAlignment="1" applyProtection="1">
      <alignment horizontal="center" vertical="center" wrapText="1"/>
      <protection hidden="1"/>
    </xf>
    <xf numFmtId="0" fontId="27" fillId="0" borderId="5" xfId="20" applyFont="1" applyAlignment="1" applyProtection="1">
      <alignment horizontal="left" vertical="center"/>
      <protection hidden="1"/>
    </xf>
    <xf numFmtId="0" fontId="54" fillId="0" borderId="5" xfId="20" applyFont="1" applyAlignment="1" applyProtection="1">
      <alignment horizontal="centerContinuous" vertical="center" wrapText="1"/>
      <protection hidden="1"/>
    </xf>
    <xf numFmtId="44" fontId="27" fillId="0" borderId="5" xfId="19" applyFont="1" applyBorder="1" applyAlignment="1" applyProtection="1">
      <alignment horizontal="centerContinuous" vertical="center" wrapText="1"/>
      <protection hidden="1"/>
    </xf>
    <xf numFmtId="0" fontId="27" fillId="0" borderId="5" xfId="20" applyFont="1" applyAlignment="1" applyProtection="1">
      <alignment horizontal="centerContinuous" vertical="center" wrapText="1"/>
      <protection hidden="1"/>
    </xf>
    <xf numFmtId="172" fontId="38" fillId="0" borderId="5" xfId="19" applyNumberFormat="1" applyFont="1" applyBorder="1" applyAlignment="1" applyProtection="1">
      <alignment horizontal="center" vertical="center" wrapText="1"/>
      <protection hidden="1"/>
    </xf>
    <xf numFmtId="166" fontId="38" fillId="0" borderId="50" xfId="20" applyNumberFormat="1" applyFont="1" applyBorder="1" applyAlignment="1" applyProtection="1">
      <alignment horizontal="center" vertical="center" wrapText="1"/>
      <protection hidden="1"/>
    </xf>
    <xf numFmtId="4" fontId="27" fillId="0" borderId="5" xfId="20" applyNumberFormat="1" applyFont="1" applyAlignment="1" applyProtection="1">
      <alignment horizontal="center" vertical="center" wrapText="1"/>
      <protection hidden="1"/>
    </xf>
    <xf numFmtId="44" fontId="27" fillId="0" borderId="5" xfId="19" applyFont="1" applyBorder="1" applyAlignment="1" applyProtection="1">
      <alignment horizontal="center" vertical="center" wrapText="1"/>
      <protection hidden="1"/>
    </xf>
    <xf numFmtId="0" fontId="27" fillId="0" borderId="5" xfId="20" applyFont="1" applyAlignment="1" applyProtection="1">
      <alignment horizontal="center" vertical="center" wrapText="1"/>
      <protection hidden="1"/>
    </xf>
    <xf numFmtId="0" fontId="27" fillId="0" borderId="5" xfId="20" applyFont="1" applyAlignment="1" applyProtection="1">
      <alignment vertical="center" wrapText="1"/>
      <protection hidden="1"/>
    </xf>
    <xf numFmtId="167" fontId="38" fillId="0" borderId="5" xfId="20" applyNumberFormat="1" applyFont="1" applyAlignment="1" applyProtection="1">
      <alignment horizontal="center" vertical="center" wrapText="1"/>
      <protection hidden="1"/>
    </xf>
    <xf numFmtId="44" fontId="38" fillId="0" borderId="50" xfId="19" applyFont="1" applyFill="1" applyBorder="1" applyAlignment="1" applyProtection="1">
      <alignment horizontal="center" vertical="center" wrapText="1"/>
      <protection hidden="1"/>
    </xf>
    <xf numFmtId="0" fontId="38" fillId="0" borderId="49" xfId="20" applyFont="1" applyBorder="1" applyAlignment="1" applyProtection="1">
      <alignment horizontal="left" vertical="center" wrapText="1"/>
      <protection hidden="1"/>
    </xf>
    <xf numFmtId="166" fontId="38" fillId="0" borderId="5" xfId="20" applyNumberFormat="1" applyFont="1" applyAlignment="1" applyProtection="1">
      <alignment horizontal="center" vertical="center" wrapText="1"/>
      <protection hidden="1"/>
    </xf>
    <xf numFmtId="4" fontId="38" fillId="0" borderId="50" xfId="20" applyNumberFormat="1" applyFont="1" applyBorder="1" applyAlignment="1" applyProtection="1">
      <alignment horizontal="center" vertical="center" wrapText="1"/>
      <protection hidden="1"/>
    </xf>
    <xf numFmtId="0" fontId="54" fillId="0" borderId="52" xfId="20" applyFont="1" applyBorder="1" applyAlignment="1" applyProtection="1">
      <alignment horizontal="centerContinuous" vertical="center" wrapText="1"/>
      <protection hidden="1"/>
    </xf>
    <xf numFmtId="44" fontId="54" fillId="0" borderId="52" xfId="19" applyFont="1" applyBorder="1" applyAlignment="1" applyProtection="1">
      <alignment horizontal="centerContinuous" vertical="center" wrapText="1"/>
      <protection hidden="1"/>
    </xf>
    <xf numFmtId="173" fontId="38" fillId="0" borderId="52" xfId="19" applyNumberFormat="1" applyFont="1" applyBorder="1" applyAlignment="1" applyProtection="1">
      <alignment horizontal="center" vertical="center" wrapText="1"/>
      <protection hidden="1"/>
    </xf>
    <xf numFmtId="0" fontId="39" fillId="0" borderId="53" xfId="20" applyFont="1" applyBorder="1" applyAlignment="1" applyProtection="1">
      <alignment vertical="center"/>
      <protection hidden="1"/>
    </xf>
    <xf numFmtId="0" fontId="3" fillId="0" borderId="49" xfId="0" applyFont="1" applyBorder="1" applyAlignment="1" applyProtection="1">
      <alignment vertical="center" wrapText="1"/>
      <protection hidden="1"/>
    </xf>
    <xf numFmtId="0" fontId="3" fillId="0" borderId="5" xfId="0" applyFont="1" applyBorder="1" applyAlignment="1" applyProtection="1">
      <alignment vertical="center" wrapText="1"/>
      <protection hidden="1"/>
    </xf>
    <xf numFmtId="0" fontId="3" fillId="0" borderId="5" xfId="0" applyFont="1" applyBorder="1" applyAlignment="1" applyProtection="1">
      <alignment horizontal="left" vertical="center" wrapText="1"/>
      <protection hidden="1"/>
    </xf>
    <xf numFmtId="0" fontId="3" fillId="0" borderId="5" xfId="0" applyFont="1" applyBorder="1" applyAlignment="1" applyProtection="1">
      <alignment horizontal="center" vertical="center" wrapText="1"/>
      <protection hidden="1"/>
    </xf>
    <xf numFmtId="4" fontId="3" fillId="0" borderId="5" xfId="0" applyNumberFormat="1" applyFont="1" applyBorder="1" applyAlignment="1" applyProtection="1">
      <alignment horizontal="center" vertical="center" wrapText="1"/>
      <protection hidden="1"/>
    </xf>
    <xf numFmtId="44" fontId="3" fillId="0" borderId="5" xfId="19" applyFont="1" applyBorder="1" applyAlignment="1" applyProtection="1">
      <alignment horizontal="center" vertical="center" wrapText="1"/>
      <protection hidden="1"/>
    </xf>
    <xf numFmtId="0" fontId="24" fillId="0" borderId="50" xfId="0" applyFont="1" applyBorder="1" applyAlignment="1" applyProtection="1">
      <alignment horizontal="center" vertical="center" wrapText="1"/>
      <protection hidden="1"/>
    </xf>
    <xf numFmtId="49" fontId="43" fillId="8" borderId="162" xfId="0" applyNumberFormat="1" applyFont="1" applyFill="1" applyBorder="1" applyAlignment="1" applyProtection="1">
      <alignment horizontal="center" vertical="center"/>
      <protection hidden="1"/>
    </xf>
    <xf numFmtId="49" fontId="43" fillId="8" borderId="34" xfId="0" applyNumberFormat="1" applyFont="1" applyFill="1" applyBorder="1" applyAlignment="1" applyProtection="1">
      <alignment horizontal="center" vertical="center"/>
      <protection hidden="1"/>
    </xf>
    <xf numFmtId="0" fontId="43" fillId="8" borderId="26" xfId="0" applyFont="1" applyFill="1" applyBorder="1" applyAlignment="1" applyProtection="1">
      <alignment horizontal="center" vertical="center" wrapText="1"/>
      <protection hidden="1"/>
    </xf>
    <xf numFmtId="0" fontId="43" fillId="8" borderId="34" xfId="0" applyFont="1" applyFill="1" applyBorder="1" applyAlignment="1" applyProtection="1">
      <alignment horizontal="center" vertical="center" wrapText="1"/>
      <protection hidden="1"/>
    </xf>
    <xf numFmtId="0" fontId="43" fillId="8" borderId="35" xfId="0" applyFont="1" applyFill="1" applyBorder="1" applyAlignment="1" applyProtection="1">
      <alignment horizontal="center" vertical="center" wrapText="1"/>
      <protection hidden="1"/>
    </xf>
    <xf numFmtId="4" fontId="43" fillId="8" borderId="34" xfId="0" applyNumberFormat="1" applyFont="1" applyFill="1" applyBorder="1" applyAlignment="1" applyProtection="1">
      <alignment horizontal="center" vertical="center" wrapText="1"/>
      <protection hidden="1"/>
    </xf>
    <xf numFmtId="44" fontId="43" fillId="8" borderId="35" xfId="19" applyFont="1" applyFill="1" applyBorder="1" applyAlignment="1" applyProtection="1">
      <alignment horizontal="center" vertical="center" wrapText="1"/>
      <protection hidden="1"/>
    </xf>
    <xf numFmtId="4" fontId="43" fillId="8" borderId="35" xfId="0" applyNumberFormat="1" applyFont="1" applyFill="1" applyBorder="1" applyAlignment="1" applyProtection="1">
      <alignment horizontal="center" vertical="center" wrapText="1"/>
      <protection hidden="1"/>
    </xf>
    <xf numFmtId="165" fontId="43" fillId="8" borderId="163" xfId="0" applyNumberFormat="1" applyFont="1" applyFill="1" applyBorder="1" applyAlignment="1" applyProtection="1">
      <alignment horizontal="center" vertical="center" wrapText="1"/>
      <protection hidden="1"/>
    </xf>
    <xf numFmtId="168" fontId="6" fillId="3" borderId="164" xfId="0" applyNumberFormat="1" applyFont="1" applyFill="1" applyBorder="1" applyAlignment="1" applyProtection="1">
      <alignment horizontal="centerContinuous" vertical="center" wrapText="1"/>
      <protection hidden="1"/>
    </xf>
    <xf numFmtId="168" fontId="6" fillId="3" borderId="8" xfId="0" applyNumberFormat="1" applyFont="1" applyFill="1" applyBorder="1" applyAlignment="1" applyProtection="1">
      <alignment horizontal="centerContinuous" vertical="center" wrapText="1"/>
      <protection hidden="1"/>
    </xf>
    <xf numFmtId="168" fontId="6" fillId="3" borderId="8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8" xfId="0" applyFont="1" applyFill="1" applyBorder="1" applyAlignment="1" applyProtection="1">
      <alignment horizontal="left" vertical="center" wrapText="1"/>
      <protection hidden="1"/>
    </xf>
    <xf numFmtId="166" fontId="6" fillId="3" borderId="8" xfId="0" applyNumberFormat="1" applyFont="1" applyFill="1" applyBorder="1" applyAlignment="1" applyProtection="1">
      <alignment horizontal="centerContinuous" vertical="center" wrapText="1"/>
      <protection hidden="1"/>
    </xf>
    <xf numFmtId="44" fontId="6" fillId="3" borderId="8" xfId="19" applyFont="1" applyFill="1" applyBorder="1" applyAlignment="1" applyProtection="1">
      <alignment horizontal="centerContinuous" vertical="center" wrapText="1"/>
      <protection hidden="1"/>
    </xf>
    <xf numFmtId="10" fontId="29" fillId="3" borderId="136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165" xfId="0" applyFont="1" applyBorder="1" applyAlignment="1" applyProtection="1">
      <alignment horizontal="centerContinuous" vertical="center"/>
      <protection hidden="1"/>
    </xf>
    <xf numFmtId="0" fontId="7" fillId="0" borderId="10" xfId="0" applyFont="1" applyBorder="1" applyAlignment="1" applyProtection="1">
      <alignment horizontal="centerContinuous"/>
      <protection hidden="1"/>
    </xf>
    <xf numFmtId="0" fontId="11" fillId="0" borderId="11" xfId="0" applyFont="1" applyBorder="1" applyAlignment="1" applyProtection="1">
      <alignment horizontal="center" vertical="center" wrapText="1"/>
      <protection hidden="1"/>
    </xf>
    <xf numFmtId="0" fontId="11" fillId="0" borderId="11" xfId="0" applyFont="1" applyBorder="1" applyAlignment="1" applyProtection="1">
      <alignment horizontal="left" vertical="center" wrapText="1"/>
      <protection hidden="1"/>
    </xf>
    <xf numFmtId="166" fontId="11" fillId="0" borderId="12" xfId="0" applyNumberFormat="1" applyFont="1" applyBorder="1" applyAlignment="1" applyProtection="1">
      <alignment horizontal="centerContinuous" vertical="center"/>
      <protection hidden="1"/>
    </xf>
    <xf numFmtId="0" fontId="7" fillId="0" borderId="13" xfId="0" applyFont="1" applyBorder="1" applyAlignment="1" applyProtection="1">
      <alignment horizontal="centerContinuous"/>
      <protection hidden="1"/>
    </xf>
    <xf numFmtId="44" fontId="7" fillId="0" borderId="13" xfId="19" applyFont="1" applyBorder="1" applyAlignment="1" applyProtection="1">
      <alignment horizontal="centerContinuous"/>
      <protection hidden="1"/>
    </xf>
    <xf numFmtId="10" fontId="29" fillId="0" borderId="137" xfId="0" applyNumberFormat="1" applyFont="1" applyBorder="1" applyAlignment="1" applyProtection="1">
      <alignment horizontal="center" vertical="center" wrapText="1"/>
      <protection hidden="1"/>
    </xf>
    <xf numFmtId="0" fontId="3" fillId="7" borderId="166" xfId="0" applyFont="1" applyFill="1" applyBorder="1" applyAlignment="1" applyProtection="1">
      <alignment horizontal="center" vertical="center"/>
      <protection hidden="1"/>
    </xf>
    <xf numFmtId="0" fontId="3" fillId="7" borderId="14" xfId="0" applyFont="1" applyFill="1" applyBorder="1" applyAlignment="1" applyProtection="1">
      <alignment horizontal="center" vertical="center" wrapText="1"/>
      <protection hidden="1"/>
    </xf>
    <xf numFmtId="0" fontId="3" fillId="7" borderId="14" xfId="0" applyFont="1" applyFill="1" applyBorder="1" applyAlignment="1" applyProtection="1">
      <alignment horizontal="center" vertical="center"/>
      <protection hidden="1"/>
    </xf>
    <xf numFmtId="0" fontId="3" fillId="7" borderId="14" xfId="0" applyFont="1" applyFill="1" applyBorder="1" applyAlignment="1" applyProtection="1">
      <alignment horizontal="left" vertical="center" wrapText="1"/>
      <protection hidden="1"/>
    </xf>
    <xf numFmtId="4" fontId="3" fillId="7" borderId="14" xfId="0" applyNumberFormat="1" applyFont="1" applyFill="1" applyBorder="1" applyAlignment="1" applyProtection="1">
      <alignment horizontal="center" vertical="center"/>
      <protection hidden="1"/>
    </xf>
    <xf numFmtId="2" fontId="0" fillId="0" borderId="16" xfId="0" applyNumberFormat="1" applyBorder="1" applyAlignment="1" applyProtection="1">
      <alignment horizontal="center" vertical="center"/>
      <protection hidden="1"/>
    </xf>
    <xf numFmtId="10" fontId="24" fillId="7" borderId="126" xfId="0" applyNumberFormat="1" applyFont="1" applyFill="1" applyBorder="1" applyAlignment="1" applyProtection="1">
      <alignment horizontal="center" vertical="center"/>
      <protection hidden="1"/>
    </xf>
    <xf numFmtId="0" fontId="19" fillId="7" borderId="14" xfId="0" applyFont="1" applyFill="1" applyBorder="1" applyAlignment="1" applyProtection="1">
      <alignment horizontal="center" vertical="center" wrapText="1"/>
      <protection hidden="1"/>
    </xf>
    <xf numFmtId="0" fontId="19" fillId="7" borderId="14" xfId="0" applyFont="1" applyFill="1" applyBorder="1" applyAlignment="1" applyProtection="1">
      <alignment horizontal="left" vertical="center" wrapText="1"/>
      <protection hidden="1"/>
    </xf>
    <xf numFmtId="4" fontId="19" fillId="7" borderId="14" xfId="0" applyNumberFormat="1" applyFont="1" applyFill="1" applyBorder="1" applyAlignment="1" applyProtection="1">
      <alignment horizontal="center" vertical="center"/>
      <protection hidden="1"/>
    </xf>
    <xf numFmtId="49" fontId="19" fillId="7" borderId="16" xfId="0" applyNumberFormat="1" applyFont="1" applyFill="1" applyBorder="1" applyAlignment="1" applyProtection="1">
      <alignment horizontal="center"/>
      <protection hidden="1"/>
    </xf>
    <xf numFmtId="4" fontId="3" fillId="0" borderId="14" xfId="0" applyNumberFormat="1" applyFont="1" applyBorder="1" applyAlignment="1" applyProtection="1">
      <alignment horizontal="center" vertical="center"/>
      <protection hidden="1"/>
    </xf>
    <xf numFmtId="10" fontId="24" fillId="7" borderId="135" xfId="0" applyNumberFormat="1" applyFont="1" applyFill="1" applyBorder="1" applyAlignment="1" applyProtection="1">
      <alignment horizontal="center" vertical="center"/>
      <protection hidden="1"/>
    </xf>
    <xf numFmtId="0" fontId="3" fillId="7" borderId="16" xfId="0" applyFont="1" applyFill="1" applyBorder="1" applyAlignment="1" applyProtection="1">
      <alignment horizontal="center" vertical="center"/>
      <protection hidden="1"/>
    </xf>
    <xf numFmtId="168" fontId="6" fillId="4" borderId="8" xfId="0" applyNumberFormat="1" applyFont="1" applyFill="1" applyBorder="1" applyAlignment="1" applyProtection="1">
      <alignment horizontal="center" vertical="center" wrapText="1"/>
      <protection hidden="1"/>
    </xf>
    <xf numFmtId="0" fontId="11" fillId="7" borderId="11" xfId="0" applyFont="1" applyFill="1" applyBorder="1" applyAlignment="1" applyProtection="1">
      <alignment horizontal="center" vertical="center" wrapText="1"/>
      <protection hidden="1"/>
    </xf>
    <xf numFmtId="0" fontId="11" fillId="7" borderId="11" xfId="0" applyFont="1" applyFill="1" applyBorder="1" applyAlignment="1" applyProtection="1">
      <alignment horizontal="left" vertical="center" wrapText="1"/>
      <protection hidden="1"/>
    </xf>
    <xf numFmtId="10" fontId="29" fillId="7" borderId="137" xfId="0" applyNumberFormat="1" applyFont="1" applyFill="1" applyBorder="1" applyAlignment="1" applyProtection="1">
      <alignment horizontal="center" vertical="center" wrapText="1"/>
      <protection hidden="1"/>
    </xf>
    <xf numFmtId="0" fontId="3" fillId="7" borderId="167" xfId="0" applyFont="1" applyFill="1" applyBorder="1" applyAlignment="1" applyProtection="1">
      <alignment horizontal="center" vertical="center"/>
      <protection hidden="1"/>
    </xf>
    <xf numFmtId="0" fontId="3" fillId="7" borderId="18" xfId="0" applyFont="1" applyFill="1" applyBorder="1" applyAlignment="1" applyProtection="1">
      <alignment horizontal="center" vertical="center"/>
      <protection hidden="1"/>
    </xf>
    <xf numFmtId="49" fontId="19" fillId="7" borderId="19" xfId="0" applyNumberFormat="1" applyFont="1" applyFill="1" applyBorder="1" applyAlignment="1" applyProtection="1">
      <alignment horizontal="center"/>
      <protection hidden="1"/>
    </xf>
    <xf numFmtId="0" fontId="3" fillId="7" borderId="18" xfId="0" applyFont="1" applyFill="1" applyBorder="1" applyAlignment="1" applyProtection="1">
      <alignment horizontal="left" vertical="center" wrapText="1"/>
      <protection hidden="1"/>
    </xf>
    <xf numFmtId="4" fontId="3" fillId="7" borderId="18" xfId="0" applyNumberFormat="1" applyFont="1" applyFill="1" applyBorder="1" applyAlignment="1" applyProtection="1">
      <alignment horizontal="center" vertical="center"/>
      <protection hidden="1"/>
    </xf>
    <xf numFmtId="4" fontId="3" fillId="0" borderId="18" xfId="0" applyNumberFormat="1" applyFont="1" applyBorder="1" applyAlignment="1" applyProtection="1">
      <alignment horizontal="center" vertical="center"/>
      <protection hidden="1"/>
    </xf>
    <xf numFmtId="10" fontId="24" fillId="7" borderId="168" xfId="0" applyNumberFormat="1" applyFont="1" applyFill="1" applyBorder="1" applyAlignment="1" applyProtection="1">
      <alignment horizontal="center" vertical="center"/>
      <protection hidden="1"/>
    </xf>
    <xf numFmtId="0" fontId="7" fillId="0" borderId="65" xfId="0" applyFont="1" applyBorder="1" applyAlignment="1" applyProtection="1">
      <alignment horizontal="centerContinuous"/>
      <protection hidden="1"/>
    </xf>
    <xf numFmtId="0" fontId="11" fillId="7" borderId="79" xfId="0" applyFont="1" applyFill="1" applyBorder="1" applyAlignment="1" applyProtection="1">
      <alignment horizontal="center" vertical="center" wrapText="1"/>
      <protection hidden="1"/>
    </xf>
    <xf numFmtId="0" fontId="11" fillId="7" borderId="79" xfId="0" applyFont="1" applyFill="1" applyBorder="1" applyAlignment="1" applyProtection="1">
      <alignment horizontal="left" vertical="center" wrapText="1"/>
      <protection hidden="1"/>
    </xf>
    <xf numFmtId="166" fontId="11" fillId="0" borderId="69" xfId="0" applyNumberFormat="1" applyFont="1" applyBorder="1" applyAlignment="1" applyProtection="1">
      <alignment horizontal="centerContinuous" vertical="center"/>
      <protection hidden="1"/>
    </xf>
    <xf numFmtId="0" fontId="7" fillId="0" borderId="70" xfId="0" applyFont="1" applyBorder="1" applyAlignment="1" applyProtection="1">
      <alignment horizontal="centerContinuous"/>
      <protection hidden="1"/>
    </xf>
    <xf numFmtId="44" fontId="7" fillId="0" borderId="70" xfId="19" applyFont="1" applyBorder="1" applyAlignment="1" applyProtection="1">
      <alignment horizontal="centerContinuous"/>
      <protection hidden="1"/>
    </xf>
    <xf numFmtId="10" fontId="29" fillId="7" borderId="169" xfId="0" applyNumberFormat="1" applyFont="1" applyFill="1" applyBorder="1" applyAlignment="1" applyProtection="1">
      <alignment horizontal="center" vertical="center" wrapText="1"/>
      <protection hidden="1"/>
    </xf>
    <xf numFmtId="0" fontId="3" fillId="7" borderId="170" xfId="0" applyFont="1" applyFill="1" applyBorder="1" applyAlignment="1" applyProtection="1">
      <alignment horizontal="center" vertical="center"/>
      <protection hidden="1"/>
    </xf>
    <xf numFmtId="0" fontId="11" fillId="0" borderId="171" xfId="0" applyFont="1" applyBorder="1" applyAlignment="1" applyProtection="1">
      <alignment horizontal="centerContinuous" vertical="center"/>
      <protection hidden="1"/>
    </xf>
    <xf numFmtId="49" fontId="3" fillId="0" borderId="172" xfId="0" applyNumberFormat="1" applyFont="1" applyBorder="1" applyAlignment="1" applyProtection="1">
      <alignment horizontal="center" vertical="center"/>
      <protection hidden="1"/>
    </xf>
    <xf numFmtId="49" fontId="3" fillId="0" borderId="19" xfId="0" applyNumberFormat="1" applyFont="1" applyBorder="1" applyAlignment="1" applyProtection="1">
      <alignment horizontal="center" vertical="center"/>
      <protection hidden="1"/>
    </xf>
    <xf numFmtId="0" fontId="19" fillId="0" borderId="14" xfId="0" applyFont="1" applyBorder="1" applyAlignment="1" applyProtection="1">
      <alignment horizontal="center" vertical="center"/>
      <protection hidden="1"/>
    </xf>
    <xf numFmtId="0" fontId="3" fillId="0" borderId="20" xfId="0" applyFont="1" applyBorder="1" applyAlignment="1" applyProtection="1">
      <alignment horizontal="left" vertical="center" wrapText="1"/>
      <protection hidden="1"/>
    </xf>
    <xf numFmtId="4" fontId="3" fillId="0" borderId="20" xfId="0" applyNumberFormat="1" applyFont="1" applyBorder="1" applyAlignment="1" applyProtection="1">
      <alignment horizontal="center" vertical="center"/>
      <protection hidden="1"/>
    </xf>
    <xf numFmtId="4" fontId="3" fillId="0" borderId="16" xfId="0" applyNumberFormat="1" applyFont="1" applyBorder="1" applyAlignment="1" applyProtection="1">
      <alignment horizontal="center" vertical="center" wrapText="1"/>
      <protection hidden="1"/>
    </xf>
    <xf numFmtId="10" fontId="24" fillId="0" borderId="173" xfId="0" applyNumberFormat="1" applyFont="1" applyBorder="1" applyAlignment="1" applyProtection="1">
      <alignment horizontal="center" vertical="center"/>
      <protection hidden="1"/>
    </xf>
    <xf numFmtId="0" fontId="3" fillId="0" borderId="16" xfId="0" applyFont="1" applyBorder="1" applyAlignment="1" applyProtection="1">
      <alignment horizontal="left" vertical="center" wrapText="1"/>
      <protection hidden="1"/>
    </xf>
    <xf numFmtId="4" fontId="3" fillId="0" borderId="16" xfId="0" applyNumberFormat="1" applyFont="1" applyBorder="1" applyAlignment="1" applyProtection="1">
      <alignment horizontal="center" vertical="center"/>
      <protection hidden="1"/>
    </xf>
    <xf numFmtId="10" fontId="24" fillId="0" borderId="135" xfId="0" applyNumberFormat="1" applyFont="1" applyBorder="1" applyAlignment="1" applyProtection="1">
      <alignment horizontal="center" vertical="center"/>
      <protection hidden="1"/>
    </xf>
    <xf numFmtId="0" fontId="3" fillId="7" borderId="59" xfId="0" applyFont="1" applyFill="1" applyBorder="1" applyAlignment="1" applyProtection="1">
      <alignment horizontal="center" vertical="center"/>
      <protection hidden="1"/>
    </xf>
    <xf numFmtId="0" fontId="3" fillId="7" borderId="16" xfId="0" applyFont="1" applyFill="1" applyBorder="1" applyAlignment="1" applyProtection="1">
      <alignment horizontal="left" vertical="center" wrapText="1"/>
      <protection hidden="1"/>
    </xf>
    <xf numFmtId="49" fontId="3" fillId="7" borderId="166" xfId="0" applyNumberFormat="1" applyFont="1" applyFill="1" applyBorder="1" applyAlignment="1" applyProtection="1">
      <alignment horizontal="center" vertical="center"/>
      <protection hidden="1"/>
    </xf>
    <xf numFmtId="49" fontId="3" fillId="7" borderId="14" xfId="0" applyNumberFormat="1" applyFont="1" applyFill="1" applyBorder="1" applyAlignment="1" applyProtection="1">
      <alignment horizontal="center" vertical="center"/>
      <protection hidden="1"/>
    </xf>
    <xf numFmtId="0" fontId="19" fillId="7" borderId="14" xfId="0" applyFont="1" applyFill="1" applyBorder="1" applyAlignment="1" applyProtection="1">
      <alignment horizontal="center" vertical="center"/>
      <protection hidden="1"/>
    </xf>
    <xf numFmtId="4" fontId="3" fillId="0" borderId="14" xfId="0" applyNumberFormat="1" applyFont="1" applyBorder="1" applyAlignment="1" applyProtection="1">
      <alignment horizontal="center" vertical="center" wrapText="1"/>
      <protection hidden="1"/>
    </xf>
    <xf numFmtId="0" fontId="3" fillId="7" borderId="19" xfId="0" applyFont="1" applyFill="1" applyBorder="1" applyAlignment="1" applyProtection="1">
      <alignment horizontal="center" vertical="center" wrapText="1"/>
      <protection hidden="1"/>
    </xf>
    <xf numFmtId="0" fontId="19" fillId="7" borderId="18" xfId="0" applyFont="1" applyFill="1" applyBorder="1" applyAlignment="1" applyProtection="1">
      <alignment horizontal="center" vertical="center"/>
      <protection hidden="1"/>
    </xf>
    <xf numFmtId="4" fontId="3" fillId="7" borderId="59" xfId="0" applyNumberFormat="1" applyFont="1" applyFill="1" applyBorder="1" applyAlignment="1" applyProtection="1">
      <alignment horizontal="center" vertical="center"/>
      <protection hidden="1"/>
    </xf>
    <xf numFmtId="4" fontId="3" fillId="0" borderId="59" xfId="0" applyNumberFormat="1" applyFont="1" applyBorder="1" applyAlignment="1" applyProtection="1">
      <alignment horizontal="center" vertical="center" wrapText="1"/>
      <protection hidden="1"/>
    </xf>
    <xf numFmtId="0" fontId="3" fillId="7" borderId="116" xfId="0" applyFont="1" applyFill="1" applyBorder="1" applyAlignment="1" applyProtection="1">
      <alignment horizontal="center" vertical="center" wrapText="1"/>
      <protection hidden="1"/>
    </xf>
    <xf numFmtId="0" fontId="19" fillId="7" borderId="116" xfId="0" applyFont="1" applyFill="1" applyBorder="1" applyAlignment="1" applyProtection="1">
      <alignment horizontal="center" vertical="center"/>
      <protection hidden="1"/>
    </xf>
    <xf numFmtId="0" fontId="3" fillId="7" borderId="16" xfId="0" applyFont="1" applyFill="1" applyBorder="1" applyAlignment="1" applyProtection="1">
      <alignment horizontal="center" vertical="center" wrapText="1"/>
      <protection hidden="1"/>
    </xf>
    <xf numFmtId="49" fontId="3" fillId="7" borderId="167" xfId="0" applyNumberFormat="1" applyFont="1" applyFill="1" applyBorder="1" applyAlignment="1" applyProtection="1">
      <alignment horizontal="center" vertical="center"/>
      <protection hidden="1"/>
    </xf>
    <xf numFmtId="0" fontId="3" fillId="7" borderId="64" xfId="0" applyFont="1" applyFill="1" applyBorder="1" applyAlignment="1" applyProtection="1">
      <alignment horizontal="center" vertical="center" wrapText="1"/>
      <protection hidden="1"/>
    </xf>
    <xf numFmtId="0" fontId="19" fillId="7" borderId="64" xfId="0" applyFont="1" applyFill="1" applyBorder="1" applyAlignment="1" applyProtection="1">
      <alignment horizontal="center" vertical="center"/>
      <protection hidden="1"/>
    </xf>
    <xf numFmtId="0" fontId="3" fillId="7" borderId="64" xfId="0" applyFont="1" applyFill="1" applyBorder="1" applyAlignment="1" applyProtection="1">
      <alignment horizontal="left" vertical="center" wrapText="1"/>
      <protection hidden="1"/>
    </xf>
    <xf numFmtId="4" fontId="3" fillId="0" borderId="64" xfId="0" applyNumberFormat="1" applyFont="1" applyBorder="1" applyAlignment="1" applyProtection="1">
      <alignment horizontal="center" vertical="center" wrapText="1"/>
      <protection hidden="1"/>
    </xf>
    <xf numFmtId="10" fontId="24" fillId="7" borderId="174" xfId="0" applyNumberFormat="1" applyFont="1" applyFill="1" applyBorder="1" applyAlignment="1" applyProtection="1">
      <alignment horizontal="center" vertical="center"/>
      <protection hidden="1"/>
    </xf>
    <xf numFmtId="10" fontId="29" fillId="0" borderId="169" xfId="0" applyNumberFormat="1" applyFont="1" applyBorder="1" applyAlignment="1" applyProtection="1">
      <alignment horizontal="center" vertical="center" wrapText="1"/>
      <protection hidden="1"/>
    </xf>
    <xf numFmtId="49" fontId="3" fillId="0" borderId="166" xfId="0" applyNumberFormat="1" applyFont="1" applyBorder="1" applyAlignment="1" applyProtection="1">
      <alignment horizontal="center" vertical="center"/>
      <protection hidden="1"/>
    </xf>
    <xf numFmtId="0" fontId="3" fillId="0" borderId="16" xfId="0" applyFont="1" applyBorder="1" applyAlignment="1" applyProtection="1">
      <alignment horizontal="center" vertical="center" wrapText="1"/>
      <protection hidden="1"/>
    </xf>
    <xf numFmtId="0" fontId="3" fillId="0" borderId="14" xfId="0" applyFont="1" applyBorder="1" applyAlignment="1" applyProtection="1">
      <alignment horizontal="left" vertical="center" wrapText="1"/>
      <protection hidden="1"/>
    </xf>
    <xf numFmtId="0" fontId="19" fillId="7" borderId="16" xfId="0" applyFont="1" applyFill="1" applyBorder="1" applyAlignment="1" applyProtection="1">
      <alignment horizontal="center" vertical="center" wrapText="1"/>
      <protection hidden="1"/>
    </xf>
    <xf numFmtId="0" fontId="19" fillId="7" borderId="59" xfId="0" applyFont="1" applyFill="1" applyBorder="1" applyAlignment="1" applyProtection="1">
      <alignment horizontal="center" vertical="center"/>
      <protection hidden="1"/>
    </xf>
    <xf numFmtId="4" fontId="3" fillId="7" borderId="64" xfId="0" applyNumberFormat="1" applyFont="1" applyFill="1" applyBorder="1" applyAlignment="1" applyProtection="1">
      <alignment horizontal="center" vertical="center"/>
      <protection hidden="1"/>
    </xf>
    <xf numFmtId="0" fontId="11" fillId="0" borderId="15" xfId="0" applyFont="1" applyBorder="1" applyAlignment="1" applyProtection="1">
      <alignment horizontal="center" vertical="center" wrapText="1"/>
      <protection hidden="1"/>
    </xf>
    <xf numFmtId="0" fontId="11" fillId="0" borderId="15" xfId="0" applyFont="1" applyBorder="1" applyAlignment="1" applyProtection="1">
      <alignment horizontal="left" vertical="center" wrapText="1"/>
      <protection hidden="1"/>
    </xf>
    <xf numFmtId="10" fontId="29" fillId="0" borderId="175" xfId="0" applyNumberFormat="1" applyFont="1" applyBorder="1" applyAlignment="1" applyProtection="1">
      <alignment horizontal="center" vertical="center" wrapText="1"/>
      <protection hidden="1"/>
    </xf>
    <xf numFmtId="4" fontId="3" fillId="0" borderId="19" xfId="0" applyNumberFormat="1" applyFont="1" applyBorder="1" applyAlignment="1" applyProtection="1">
      <alignment horizontal="center" vertical="center" wrapText="1"/>
      <protection hidden="1"/>
    </xf>
    <xf numFmtId="0" fontId="3" fillId="0" borderId="166" xfId="0" applyFont="1" applyBorder="1" applyAlignment="1" applyProtection="1">
      <alignment horizontal="center" vertical="center" wrapText="1"/>
      <protection hidden="1"/>
    </xf>
    <xf numFmtId="0" fontId="3" fillId="0" borderId="172" xfId="0" applyFont="1" applyBorder="1" applyAlignment="1" applyProtection="1">
      <alignment horizontal="center" vertical="center" wrapText="1"/>
      <protection hidden="1"/>
    </xf>
    <xf numFmtId="0" fontId="19" fillId="0" borderId="20" xfId="0" applyFont="1" applyBorder="1" applyAlignment="1" applyProtection="1">
      <alignment horizontal="center" vertical="center" wrapText="1"/>
      <protection hidden="1"/>
    </xf>
    <xf numFmtId="4" fontId="3" fillId="0" borderId="54" xfId="0" applyNumberFormat="1" applyFont="1" applyBorder="1" applyAlignment="1" applyProtection="1">
      <alignment horizontal="center" vertical="center"/>
      <protection hidden="1"/>
    </xf>
    <xf numFmtId="4" fontId="3" fillId="0" borderId="54" xfId="0" applyNumberFormat="1" applyFont="1" applyBorder="1" applyAlignment="1" applyProtection="1">
      <alignment horizontal="center" vertical="center" wrapText="1"/>
      <protection hidden="1"/>
    </xf>
    <xf numFmtId="0" fontId="3" fillId="0" borderId="176" xfId="0" applyFont="1" applyBorder="1" applyAlignment="1" applyProtection="1">
      <alignment horizontal="center" vertical="center" wrapText="1"/>
      <protection hidden="1"/>
    </xf>
    <xf numFmtId="0" fontId="3" fillId="0" borderId="14" xfId="0" applyFont="1" applyBorder="1" applyAlignment="1" applyProtection="1">
      <alignment horizontal="center" vertical="center" wrapText="1"/>
      <protection hidden="1"/>
    </xf>
    <xf numFmtId="0" fontId="3" fillId="0" borderId="177" xfId="0" applyFont="1" applyBorder="1" applyAlignment="1" applyProtection="1">
      <alignment horizontal="center" vertical="center" wrapText="1"/>
      <protection hidden="1"/>
    </xf>
    <xf numFmtId="0" fontId="3" fillId="0" borderId="66" xfId="0" applyFont="1" applyBorder="1" applyAlignment="1" applyProtection="1">
      <alignment horizontal="center" vertical="center" wrapText="1"/>
      <protection hidden="1"/>
    </xf>
    <xf numFmtId="0" fontId="19" fillId="0" borderId="66" xfId="0" applyFont="1" applyBorder="1" applyAlignment="1" applyProtection="1">
      <alignment horizontal="center" vertical="center"/>
      <protection hidden="1"/>
    </xf>
    <xf numFmtId="0" fontId="3" fillId="0" borderId="64" xfId="0" applyFont="1" applyBorder="1" applyAlignment="1" applyProtection="1">
      <alignment horizontal="left" vertical="center" wrapText="1"/>
      <protection hidden="1"/>
    </xf>
    <xf numFmtId="4" fontId="3" fillId="0" borderId="64" xfId="0" applyNumberFormat="1" applyFont="1" applyBorder="1" applyAlignment="1" applyProtection="1">
      <alignment horizontal="center" vertical="center"/>
      <protection hidden="1"/>
    </xf>
    <xf numFmtId="10" fontId="24" fillId="0" borderId="178" xfId="0" applyNumberFormat="1" applyFont="1" applyBorder="1" applyAlignment="1" applyProtection="1">
      <alignment horizontal="center" vertical="center"/>
      <protection hidden="1"/>
    </xf>
    <xf numFmtId="0" fontId="3" fillId="0" borderId="179" xfId="0" applyFont="1" applyBorder="1" applyAlignment="1" applyProtection="1">
      <alignment horizontal="center" vertical="center" wrapText="1"/>
      <protection hidden="1"/>
    </xf>
    <xf numFmtId="0" fontId="3" fillId="0" borderId="78" xfId="0" applyFont="1" applyBorder="1" applyAlignment="1" applyProtection="1">
      <alignment horizontal="center" vertical="center" wrapText="1"/>
      <protection hidden="1"/>
    </xf>
    <xf numFmtId="0" fontId="19" fillId="0" borderId="78" xfId="0" applyFont="1" applyBorder="1" applyAlignment="1" applyProtection="1">
      <alignment horizontal="center" vertical="center"/>
      <protection hidden="1"/>
    </xf>
    <xf numFmtId="0" fontId="3" fillId="0" borderId="78" xfId="0" applyFont="1" applyBorder="1" applyAlignment="1" applyProtection="1">
      <alignment horizontal="left" vertical="center" wrapText="1"/>
      <protection hidden="1"/>
    </xf>
    <xf numFmtId="4" fontId="3" fillId="0" borderId="78" xfId="0" applyNumberFormat="1" applyFont="1" applyBorder="1" applyAlignment="1" applyProtection="1">
      <alignment horizontal="center" vertical="center"/>
      <protection hidden="1"/>
    </xf>
    <xf numFmtId="4" fontId="3" fillId="0" borderId="78" xfId="0" applyNumberFormat="1" applyFont="1" applyBorder="1" applyAlignment="1" applyProtection="1">
      <alignment horizontal="center" vertical="center" wrapText="1"/>
      <protection hidden="1"/>
    </xf>
    <xf numFmtId="0" fontId="3" fillId="0" borderId="180" xfId="0" applyFont="1" applyBorder="1" applyAlignment="1" applyProtection="1">
      <alignment horizontal="center" vertical="center" wrapText="1"/>
      <protection hidden="1"/>
    </xf>
    <xf numFmtId="0" fontId="3" fillId="0" borderId="71" xfId="0" applyFont="1" applyBorder="1" applyAlignment="1" applyProtection="1">
      <alignment horizontal="center" vertical="center" wrapText="1"/>
      <protection hidden="1"/>
    </xf>
    <xf numFmtId="0" fontId="19" fillId="0" borderId="71" xfId="0" applyFont="1" applyBorder="1" applyAlignment="1" applyProtection="1">
      <alignment horizontal="center" vertical="center"/>
      <protection hidden="1"/>
    </xf>
    <xf numFmtId="0" fontId="3" fillId="0" borderId="71" xfId="0" applyFont="1" applyBorder="1" applyAlignment="1" applyProtection="1">
      <alignment horizontal="left" vertical="center" wrapText="1"/>
      <protection hidden="1"/>
    </xf>
    <xf numFmtId="4" fontId="3" fillId="0" borderId="71" xfId="0" applyNumberFormat="1" applyFont="1" applyBorder="1" applyAlignment="1" applyProtection="1">
      <alignment horizontal="center" vertical="center"/>
      <protection hidden="1"/>
    </xf>
    <xf numFmtId="4" fontId="3" fillId="0" borderId="71" xfId="0" applyNumberFormat="1" applyFont="1" applyBorder="1" applyAlignment="1" applyProtection="1">
      <alignment horizontal="center" vertical="center" wrapText="1"/>
      <protection hidden="1"/>
    </xf>
    <xf numFmtId="0" fontId="3" fillId="0" borderId="72" xfId="0" applyFont="1" applyBorder="1" applyAlignment="1" applyProtection="1">
      <alignment horizontal="center" vertical="center" wrapText="1"/>
      <protection hidden="1"/>
    </xf>
    <xf numFmtId="0" fontId="19" fillId="0" borderId="73" xfId="0" applyFont="1" applyBorder="1" applyAlignment="1" applyProtection="1">
      <alignment horizontal="center" vertical="center"/>
      <protection hidden="1"/>
    </xf>
    <xf numFmtId="0" fontId="3" fillId="0" borderId="72" xfId="0" applyFont="1" applyBorder="1" applyAlignment="1" applyProtection="1">
      <alignment horizontal="left" vertical="center" wrapText="1"/>
      <protection hidden="1"/>
    </xf>
    <xf numFmtId="4" fontId="3" fillId="0" borderId="72" xfId="0" applyNumberFormat="1" applyFont="1" applyBorder="1" applyAlignment="1" applyProtection="1">
      <alignment horizontal="center" vertical="center"/>
      <protection hidden="1"/>
    </xf>
    <xf numFmtId="4" fontId="3" fillId="0" borderId="73" xfId="0" applyNumberFormat="1" applyFont="1" applyBorder="1" applyAlignment="1" applyProtection="1">
      <alignment horizontal="center" vertical="center" wrapText="1"/>
      <protection hidden="1"/>
    </xf>
    <xf numFmtId="0" fontId="3" fillId="0" borderId="181" xfId="0" applyFont="1" applyBorder="1" applyAlignment="1" applyProtection="1">
      <alignment horizontal="center" vertical="center" wrapText="1"/>
      <protection hidden="1"/>
    </xf>
    <xf numFmtId="0" fontId="3" fillId="0" borderId="73" xfId="0" applyFont="1" applyBorder="1" applyAlignment="1" applyProtection="1">
      <alignment horizontal="center" vertical="center" wrapText="1"/>
      <protection hidden="1"/>
    </xf>
    <xf numFmtId="0" fontId="3" fillId="0" borderId="182" xfId="0" applyFont="1" applyBorder="1" applyAlignment="1" applyProtection="1">
      <alignment horizontal="center" vertical="center" wrapText="1"/>
      <protection hidden="1"/>
    </xf>
    <xf numFmtId="0" fontId="3" fillId="0" borderId="118" xfId="0" applyFont="1" applyBorder="1" applyAlignment="1" applyProtection="1">
      <alignment horizontal="center" vertical="center" wrapText="1"/>
      <protection hidden="1"/>
    </xf>
    <xf numFmtId="0" fontId="19" fillId="0" borderId="130" xfId="0" applyFont="1" applyBorder="1" applyAlignment="1" applyProtection="1">
      <alignment horizontal="center" vertical="center"/>
      <protection hidden="1"/>
    </xf>
    <xf numFmtId="0" fontId="3" fillId="0" borderId="130" xfId="0" applyFont="1" applyBorder="1" applyAlignment="1" applyProtection="1">
      <alignment horizontal="left" vertical="center" wrapText="1"/>
      <protection hidden="1"/>
    </xf>
    <xf numFmtId="4" fontId="3" fillId="0" borderId="130" xfId="0" applyNumberFormat="1" applyFont="1" applyBorder="1" applyAlignment="1" applyProtection="1">
      <alignment horizontal="center" vertical="center"/>
      <protection hidden="1"/>
    </xf>
    <xf numFmtId="4" fontId="3" fillId="0" borderId="130" xfId="0" applyNumberFormat="1" applyFont="1" applyBorder="1" applyAlignment="1" applyProtection="1">
      <alignment horizontal="center" vertical="center" wrapText="1"/>
      <protection hidden="1"/>
    </xf>
    <xf numFmtId="10" fontId="24" fillId="0" borderId="174" xfId="0" applyNumberFormat="1" applyFont="1" applyBorder="1" applyAlignment="1" applyProtection="1">
      <alignment horizontal="center" vertical="center"/>
      <protection hidden="1"/>
    </xf>
    <xf numFmtId="0" fontId="11" fillId="0" borderId="79" xfId="0" applyFont="1" applyBorder="1" applyAlignment="1" applyProtection="1">
      <alignment horizontal="center" vertical="center" wrapText="1"/>
      <protection hidden="1"/>
    </xf>
    <xf numFmtId="0" fontId="3" fillId="0" borderId="183" xfId="0" applyFont="1" applyBorder="1" applyAlignment="1" applyProtection="1">
      <alignment horizontal="center" vertical="center" wrapText="1"/>
      <protection hidden="1"/>
    </xf>
    <xf numFmtId="0" fontId="3" fillId="0" borderId="127" xfId="0" applyFont="1" applyBorder="1" applyAlignment="1" applyProtection="1">
      <alignment horizontal="center" vertical="center" wrapText="1"/>
      <protection hidden="1"/>
    </xf>
    <xf numFmtId="0" fontId="3" fillId="0" borderId="127" xfId="0" applyFont="1" applyBorder="1" applyAlignment="1" applyProtection="1">
      <alignment horizontal="left" vertical="center" wrapText="1"/>
      <protection hidden="1"/>
    </xf>
    <xf numFmtId="10" fontId="24" fillId="0" borderId="184" xfId="0" applyNumberFormat="1" applyFont="1" applyBorder="1" applyAlignment="1" applyProtection="1">
      <alignment horizontal="center" vertical="center"/>
      <protection hidden="1"/>
    </xf>
    <xf numFmtId="0" fontId="3" fillId="0" borderId="185" xfId="0" applyFont="1" applyBorder="1" applyAlignment="1" applyProtection="1">
      <alignment horizontal="center" vertical="center" wrapText="1"/>
      <protection hidden="1"/>
    </xf>
    <xf numFmtId="0" fontId="3" fillId="0" borderId="73" xfId="0" applyFont="1" applyBorder="1" applyAlignment="1" applyProtection="1">
      <alignment horizontal="left" vertical="center" wrapText="1"/>
      <protection hidden="1"/>
    </xf>
    <xf numFmtId="4" fontId="3" fillId="0" borderId="73" xfId="0" applyNumberFormat="1" applyFont="1" applyBorder="1" applyAlignment="1" applyProtection="1">
      <alignment horizontal="center" vertical="center"/>
      <protection hidden="1"/>
    </xf>
    <xf numFmtId="0" fontId="3" fillId="0" borderId="186" xfId="0" applyFont="1" applyBorder="1" applyAlignment="1" applyProtection="1">
      <alignment horizontal="center" vertical="center" wrapText="1"/>
      <protection hidden="1"/>
    </xf>
    <xf numFmtId="0" fontId="3" fillId="0" borderId="118" xfId="0" applyFont="1" applyBorder="1" applyAlignment="1" applyProtection="1">
      <alignment horizontal="left" vertical="center" wrapText="1"/>
      <protection hidden="1"/>
    </xf>
    <xf numFmtId="0" fontId="3" fillId="0" borderId="187" xfId="0" applyFont="1" applyBorder="1" applyAlignment="1" applyProtection="1">
      <alignment horizontal="center" vertical="center" wrapText="1"/>
      <protection hidden="1"/>
    </xf>
    <xf numFmtId="0" fontId="3" fillId="0" borderId="71" xfId="0" quotePrefix="1" applyFont="1" applyBorder="1" applyAlignment="1" applyProtection="1">
      <alignment horizontal="center" vertical="center"/>
      <protection hidden="1"/>
    </xf>
    <xf numFmtId="0" fontId="7" fillId="0" borderId="129" xfId="0" applyFont="1" applyBorder="1" applyAlignment="1" applyProtection="1">
      <alignment horizontal="centerContinuous"/>
      <protection hidden="1"/>
    </xf>
    <xf numFmtId="0" fontId="11" fillId="0" borderId="79" xfId="0" applyFont="1" applyBorder="1" applyAlignment="1" applyProtection="1">
      <alignment horizontal="left" vertical="center" wrapText="1"/>
      <protection hidden="1"/>
    </xf>
    <xf numFmtId="0" fontId="3" fillId="0" borderId="188" xfId="0" applyFont="1" applyBorder="1" applyAlignment="1" applyProtection="1">
      <alignment horizontal="center" vertical="center" wrapText="1"/>
      <protection hidden="1"/>
    </xf>
    <xf numFmtId="0" fontId="3" fillId="0" borderId="74" xfId="0" applyFont="1" applyBorder="1" applyAlignment="1" applyProtection="1">
      <alignment horizontal="center" vertical="center" wrapText="1"/>
      <protection hidden="1"/>
    </xf>
    <xf numFmtId="0" fontId="19" fillId="0" borderId="74" xfId="0" applyFont="1" applyBorder="1" applyAlignment="1" applyProtection="1">
      <alignment horizontal="center" vertical="center"/>
      <protection hidden="1"/>
    </xf>
    <xf numFmtId="0" fontId="3" fillId="0" borderId="74" xfId="0" applyFont="1" applyBorder="1" applyAlignment="1" applyProtection="1">
      <alignment horizontal="left" vertical="center" wrapText="1"/>
      <protection hidden="1"/>
    </xf>
    <xf numFmtId="4" fontId="3" fillId="0" borderId="74" xfId="0" applyNumberFormat="1" applyFont="1" applyBorder="1" applyAlignment="1" applyProtection="1">
      <alignment horizontal="center" vertical="center"/>
      <protection hidden="1"/>
    </xf>
    <xf numFmtId="4" fontId="3" fillId="0" borderId="74" xfId="0" applyNumberFormat="1" applyFont="1" applyBorder="1" applyAlignment="1" applyProtection="1">
      <alignment horizontal="center" vertical="center" wrapText="1"/>
      <protection hidden="1"/>
    </xf>
    <xf numFmtId="166" fontId="6" fillId="3" borderId="55" xfId="0" applyNumberFormat="1" applyFont="1" applyFill="1" applyBorder="1" applyAlignment="1" applyProtection="1">
      <alignment horizontal="centerContinuous" vertical="center" wrapText="1"/>
      <protection hidden="1"/>
    </xf>
    <xf numFmtId="0" fontId="3" fillId="7" borderId="189" xfId="0" applyFont="1" applyFill="1" applyBorder="1" applyAlignment="1" applyProtection="1">
      <alignment horizontal="center" vertical="center" wrapText="1"/>
      <protection hidden="1"/>
    </xf>
    <xf numFmtId="0" fontId="3" fillId="7" borderId="54" xfId="0" applyFont="1" applyFill="1" applyBorder="1" applyAlignment="1" applyProtection="1">
      <alignment horizontal="center" vertical="center"/>
      <protection hidden="1"/>
    </xf>
    <xf numFmtId="4" fontId="3" fillId="7" borderId="19" xfId="0" applyNumberFormat="1" applyFont="1" applyFill="1" applyBorder="1" applyAlignment="1" applyProtection="1">
      <alignment horizontal="center" vertical="center"/>
      <protection hidden="1"/>
    </xf>
    <xf numFmtId="4" fontId="3" fillId="0" borderId="67" xfId="0" applyNumberFormat="1" applyFont="1" applyBorder="1" applyAlignment="1" applyProtection="1">
      <alignment horizontal="center" vertical="center" wrapText="1"/>
      <protection hidden="1"/>
    </xf>
    <xf numFmtId="0" fontId="11" fillId="7" borderId="15" xfId="0" applyFont="1" applyFill="1" applyBorder="1" applyAlignment="1" applyProtection="1">
      <alignment horizontal="center" vertical="center" wrapText="1"/>
      <protection hidden="1"/>
    </xf>
    <xf numFmtId="0" fontId="11" fillId="7" borderId="15" xfId="0" applyFont="1" applyFill="1" applyBorder="1" applyAlignment="1" applyProtection="1">
      <alignment horizontal="left" vertical="center" wrapText="1"/>
      <protection hidden="1"/>
    </xf>
    <xf numFmtId="0" fontId="3" fillId="7" borderId="172" xfId="0" applyFont="1" applyFill="1" applyBorder="1" applyAlignment="1" applyProtection="1">
      <alignment horizontal="center" vertical="center" wrapText="1"/>
      <protection hidden="1"/>
    </xf>
    <xf numFmtId="0" fontId="3" fillId="7" borderId="60" xfId="0" applyFont="1" applyFill="1" applyBorder="1" applyAlignment="1" applyProtection="1">
      <alignment horizontal="center" vertical="center" wrapText="1"/>
      <protection hidden="1"/>
    </xf>
    <xf numFmtId="0" fontId="3" fillId="7" borderId="60" xfId="0" applyFont="1" applyFill="1" applyBorder="1" applyAlignment="1" applyProtection="1">
      <alignment horizontal="center" vertical="center"/>
      <protection hidden="1"/>
    </xf>
    <xf numFmtId="0" fontId="3" fillId="7" borderId="60" xfId="0" applyFont="1" applyFill="1" applyBorder="1" applyAlignment="1" applyProtection="1">
      <alignment horizontal="left" vertical="center" wrapText="1"/>
      <protection hidden="1"/>
    </xf>
    <xf numFmtId="4" fontId="3" fillId="7" borderId="60" xfId="0" applyNumberFormat="1" applyFont="1" applyFill="1" applyBorder="1" applyAlignment="1" applyProtection="1">
      <alignment horizontal="center" vertical="center"/>
      <protection hidden="1"/>
    </xf>
    <xf numFmtId="4" fontId="3" fillId="0" borderId="60" xfId="0" applyNumberFormat="1" applyFont="1" applyBorder="1" applyAlignment="1" applyProtection="1">
      <alignment horizontal="center" vertical="center" wrapText="1"/>
      <protection hidden="1"/>
    </xf>
    <xf numFmtId="0" fontId="3" fillId="7" borderId="176" xfId="0" applyFont="1" applyFill="1" applyBorder="1" applyAlignment="1" applyProtection="1">
      <alignment horizontal="center" vertical="center" wrapText="1"/>
      <protection hidden="1"/>
    </xf>
    <xf numFmtId="0" fontId="3" fillId="7" borderId="18" xfId="0" applyFont="1" applyFill="1" applyBorder="1" applyAlignment="1" applyProtection="1">
      <alignment horizontal="center" vertical="center" wrapText="1"/>
      <protection hidden="1"/>
    </xf>
    <xf numFmtId="0" fontId="3" fillId="7" borderId="61" xfId="0" applyFont="1" applyFill="1" applyBorder="1" applyAlignment="1" applyProtection="1">
      <alignment horizontal="center" vertical="center"/>
      <protection hidden="1"/>
    </xf>
    <xf numFmtId="4" fontId="3" fillId="0" borderId="18" xfId="0" applyNumberFormat="1" applyFont="1" applyBorder="1" applyAlignment="1" applyProtection="1">
      <alignment horizontal="center" vertical="center" wrapText="1"/>
      <protection hidden="1"/>
    </xf>
    <xf numFmtId="0" fontId="3" fillId="7" borderId="61" xfId="0" applyFont="1" applyFill="1" applyBorder="1" applyAlignment="1" applyProtection="1">
      <alignment horizontal="center" vertical="center" wrapText="1"/>
      <protection hidden="1"/>
    </xf>
    <xf numFmtId="4" fontId="3" fillId="0" borderId="62" xfId="0" applyNumberFormat="1" applyFont="1" applyBorder="1" applyAlignment="1" applyProtection="1">
      <alignment horizontal="center" vertical="center" wrapText="1"/>
      <protection hidden="1"/>
    </xf>
    <xf numFmtId="4" fontId="3" fillId="0" borderId="61" xfId="0" applyNumberFormat="1" applyFont="1" applyBorder="1" applyAlignment="1" applyProtection="1">
      <alignment horizontal="center" vertical="center" wrapText="1"/>
      <protection hidden="1"/>
    </xf>
    <xf numFmtId="0" fontId="3" fillId="7" borderId="190" xfId="0" applyFont="1" applyFill="1" applyBorder="1" applyAlignment="1" applyProtection="1">
      <alignment horizontal="center" vertical="center" wrapText="1"/>
      <protection hidden="1"/>
    </xf>
    <xf numFmtId="0" fontId="3" fillId="7" borderId="119" xfId="0" applyFont="1" applyFill="1" applyBorder="1" applyAlignment="1" applyProtection="1">
      <alignment horizontal="center" vertical="center"/>
      <protection hidden="1"/>
    </xf>
    <xf numFmtId="0" fontId="3" fillId="7" borderId="19" xfId="0" applyFont="1" applyFill="1" applyBorder="1" applyAlignment="1" applyProtection="1">
      <alignment horizontal="left" vertical="center" wrapText="1"/>
      <protection hidden="1"/>
    </xf>
    <xf numFmtId="4" fontId="3" fillId="0" borderId="66" xfId="0" applyNumberFormat="1" applyFont="1" applyBorder="1" applyAlignment="1" applyProtection="1">
      <alignment horizontal="center" vertical="center" wrapText="1"/>
      <protection hidden="1"/>
    </xf>
    <xf numFmtId="4" fontId="3" fillId="7" borderId="67" xfId="0" applyNumberFormat="1" applyFont="1" applyFill="1" applyBorder="1" applyAlignment="1" applyProtection="1">
      <alignment horizontal="center" vertical="center"/>
      <protection hidden="1"/>
    </xf>
    <xf numFmtId="4" fontId="3" fillId="0" borderId="63" xfId="0" applyNumberFormat="1" applyFont="1" applyBorder="1" applyAlignment="1" applyProtection="1">
      <alignment horizontal="center" vertical="center" wrapText="1"/>
      <protection hidden="1"/>
    </xf>
    <xf numFmtId="4" fontId="3" fillId="7" borderId="16" xfId="0" applyNumberFormat="1" applyFont="1" applyFill="1" applyBorder="1" applyAlignment="1" applyProtection="1">
      <alignment horizontal="center" vertical="center"/>
      <protection hidden="1"/>
    </xf>
    <xf numFmtId="10" fontId="29" fillId="0" borderId="191" xfId="0" applyNumberFormat="1" applyFont="1" applyBorder="1" applyAlignment="1" applyProtection="1">
      <alignment horizontal="center" vertical="center" wrapText="1"/>
      <protection hidden="1"/>
    </xf>
    <xf numFmtId="10" fontId="24" fillId="0" borderId="192" xfId="0" applyNumberFormat="1" applyFont="1" applyBorder="1" applyAlignment="1" applyProtection="1">
      <alignment horizontal="center" vertical="center"/>
      <protection hidden="1"/>
    </xf>
    <xf numFmtId="49" fontId="3" fillId="7" borderId="16" xfId="0" applyNumberFormat="1" applyFont="1" applyFill="1" applyBorder="1" applyAlignment="1" applyProtection="1">
      <alignment horizontal="center" vertical="center"/>
      <protection hidden="1"/>
    </xf>
    <xf numFmtId="49" fontId="3" fillId="7" borderId="18" xfId="0" applyNumberFormat="1" applyFont="1" applyFill="1" applyBorder="1" applyAlignment="1" applyProtection="1">
      <alignment horizontal="center" vertical="center"/>
      <protection hidden="1"/>
    </xf>
    <xf numFmtId="0" fontId="19" fillId="7" borderId="60" xfId="0" applyFont="1" applyFill="1" applyBorder="1" applyAlignment="1" applyProtection="1">
      <alignment horizontal="center" vertical="center"/>
      <protection hidden="1"/>
    </xf>
    <xf numFmtId="49" fontId="3" fillId="7" borderId="60" xfId="0" applyNumberFormat="1" applyFont="1" applyFill="1" applyBorder="1" applyAlignment="1" applyProtection="1">
      <alignment horizontal="center" vertical="center"/>
      <protection hidden="1"/>
    </xf>
    <xf numFmtId="0" fontId="19" fillId="7" borderId="63" xfId="0" applyFont="1" applyFill="1" applyBorder="1" applyAlignment="1" applyProtection="1">
      <alignment horizontal="center" vertical="center"/>
      <protection hidden="1"/>
    </xf>
    <xf numFmtId="49" fontId="3" fillId="7" borderId="63" xfId="0" applyNumberFormat="1" applyFont="1" applyFill="1" applyBorder="1" applyAlignment="1" applyProtection="1">
      <alignment horizontal="center" vertical="center"/>
      <protection hidden="1"/>
    </xf>
    <xf numFmtId="0" fontId="3" fillId="7" borderId="63" xfId="0" applyFont="1" applyFill="1" applyBorder="1" applyAlignment="1" applyProtection="1">
      <alignment horizontal="left" vertical="center" wrapText="1"/>
      <protection hidden="1"/>
    </xf>
    <xf numFmtId="4" fontId="3" fillId="7" borderId="63" xfId="0" applyNumberFormat="1" applyFont="1" applyFill="1" applyBorder="1" applyAlignment="1" applyProtection="1">
      <alignment horizontal="center" vertical="center"/>
      <protection hidden="1"/>
    </xf>
    <xf numFmtId="0" fontId="19" fillId="7" borderId="54" xfId="0" applyFont="1" applyFill="1" applyBorder="1" applyAlignment="1" applyProtection="1">
      <alignment horizontal="center" vertical="center"/>
      <protection hidden="1"/>
    </xf>
    <xf numFmtId="0" fontId="19" fillId="7" borderId="61" xfId="0" applyFont="1" applyFill="1" applyBorder="1" applyAlignment="1" applyProtection="1">
      <alignment horizontal="center" vertical="center"/>
      <protection hidden="1"/>
    </xf>
    <xf numFmtId="0" fontId="3" fillId="7" borderId="62" xfId="0" applyFont="1" applyFill="1" applyBorder="1" applyAlignment="1" applyProtection="1">
      <alignment horizontal="left" vertical="center" wrapText="1"/>
      <protection hidden="1"/>
    </xf>
    <xf numFmtId="4" fontId="3" fillId="7" borderId="62" xfId="0" applyNumberFormat="1" applyFont="1" applyFill="1" applyBorder="1" applyAlignment="1" applyProtection="1">
      <alignment horizontal="center" vertical="center"/>
      <protection hidden="1"/>
    </xf>
    <xf numFmtId="0" fontId="19" fillId="7" borderId="62" xfId="0" applyFont="1" applyFill="1" applyBorder="1" applyAlignment="1" applyProtection="1">
      <alignment horizontal="center" vertical="center"/>
      <protection hidden="1"/>
    </xf>
    <xf numFmtId="0" fontId="3" fillId="7" borderId="61" xfId="0" applyFont="1" applyFill="1" applyBorder="1" applyAlignment="1" applyProtection="1">
      <alignment horizontal="left" vertical="center" wrapText="1"/>
      <protection hidden="1"/>
    </xf>
    <xf numFmtId="4" fontId="3" fillId="7" borderId="61" xfId="0" applyNumberFormat="1" applyFont="1" applyFill="1" applyBorder="1" applyAlignment="1" applyProtection="1">
      <alignment horizontal="center" vertical="center"/>
      <protection hidden="1"/>
    </xf>
    <xf numFmtId="0" fontId="19" fillId="7" borderId="119" xfId="0" applyFont="1" applyFill="1" applyBorder="1" applyAlignment="1" applyProtection="1">
      <alignment horizontal="center" vertical="center"/>
      <protection hidden="1"/>
    </xf>
    <xf numFmtId="49" fontId="3" fillId="7" borderId="61" xfId="0" applyNumberFormat="1" applyFont="1" applyFill="1" applyBorder="1" applyAlignment="1" applyProtection="1">
      <alignment horizontal="center" vertical="center"/>
      <protection hidden="1"/>
    </xf>
    <xf numFmtId="49" fontId="3" fillId="7" borderId="19" xfId="0" applyNumberFormat="1" applyFont="1" applyFill="1" applyBorder="1" applyAlignment="1" applyProtection="1">
      <alignment horizontal="center" vertical="center"/>
      <protection hidden="1"/>
    </xf>
    <xf numFmtId="0" fontId="3" fillId="7" borderId="59" xfId="0" applyFont="1" applyFill="1" applyBorder="1" applyAlignment="1" applyProtection="1">
      <alignment horizontal="left" vertical="center" wrapText="1"/>
      <protection hidden="1"/>
    </xf>
    <xf numFmtId="49" fontId="3" fillId="7" borderId="62" xfId="0" applyNumberFormat="1" applyFont="1" applyFill="1" applyBorder="1" applyAlignment="1" applyProtection="1">
      <alignment horizontal="center" vertical="center"/>
      <protection hidden="1"/>
    </xf>
    <xf numFmtId="4" fontId="3" fillId="0" borderId="116" xfId="0" applyNumberFormat="1" applyFont="1" applyBorder="1" applyAlignment="1" applyProtection="1">
      <alignment horizontal="center" vertical="center" wrapText="1"/>
      <protection hidden="1"/>
    </xf>
    <xf numFmtId="0" fontId="7" fillId="0" borderId="91" xfId="0" applyFont="1" applyBorder="1" applyAlignment="1" applyProtection="1">
      <alignment horizontal="centerContinuous"/>
      <protection hidden="1"/>
    </xf>
    <xf numFmtId="4" fontId="3" fillId="0" borderId="120" xfId="0" applyNumberFormat="1" applyFont="1" applyBorder="1" applyAlignment="1" applyProtection="1">
      <alignment horizontal="center" vertical="center" wrapText="1"/>
      <protection hidden="1"/>
    </xf>
    <xf numFmtId="49" fontId="3" fillId="7" borderId="170" xfId="0" applyNumberFormat="1" applyFont="1" applyFill="1" applyBorder="1" applyAlignment="1" applyProtection="1">
      <alignment horizontal="center" vertical="center"/>
      <protection hidden="1"/>
    </xf>
    <xf numFmtId="49" fontId="3" fillId="7" borderId="95" xfId="0" applyNumberFormat="1" applyFont="1" applyFill="1" applyBorder="1" applyAlignment="1" applyProtection="1">
      <alignment horizontal="center" vertical="center"/>
      <protection hidden="1"/>
    </xf>
    <xf numFmtId="0" fontId="11" fillId="0" borderId="193" xfId="0" applyFont="1" applyBorder="1" applyAlignment="1" applyProtection="1">
      <alignment horizontal="centerContinuous" vertical="center"/>
      <protection hidden="1"/>
    </xf>
    <xf numFmtId="49" fontId="3" fillId="7" borderId="177" xfId="0" applyNumberFormat="1" applyFont="1" applyFill="1" applyBorder="1" applyAlignment="1" applyProtection="1">
      <alignment horizontal="center" vertical="center"/>
      <protection hidden="1"/>
    </xf>
    <xf numFmtId="0" fontId="19" fillId="7" borderId="66" xfId="0" applyFont="1" applyFill="1" applyBorder="1" applyAlignment="1" applyProtection="1">
      <alignment horizontal="center" vertical="center"/>
      <protection hidden="1"/>
    </xf>
    <xf numFmtId="0" fontId="3" fillId="7" borderId="95" xfId="0" applyFont="1" applyFill="1" applyBorder="1" applyAlignment="1" applyProtection="1">
      <alignment horizontal="left" vertical="center" wrapText="1"/>
      <protection hidden="1"/>
    </xf>
    <xf numFmtId="4" fontId="3" fillId="7" borderId="95" xfId="0" applyNumberFormat="1" applyFont="1" applyFill="1" applyBorder="1" applyAlignment="1" applyProtection="1">
      <alignment horizontal="center" vertical="center"/>
      <protection hidden="1"/>
    </xf>
    <xf numFmtId="4" fontId="3" fillId="0" borderId="95" xfId="0" applyNumberFormat="1" applyFont="1" applyBorder="1" applyAlignment="1" applyProtection="1">
      <alignment horizontal="center" vertical="center" wrapText="1"/>
      <protection hidden="1"/>
    </xf>
    <xf numFmtId="10" fontId="24" fillId="7" borderId="178" xfId="0" applyNumberFormat="1" applyFont="1" applyFill="1" applyBorder="1" applyAlignment="1" applyProtection="1">
      <alignment horizontal="center" vertical="center"/>
      <protection hidden="1"/>
    </xf>
    <xf numFmtId="49" fontId="3" fillId="7" borderId="64" xfId="0" applyNumberFormat="1" applyFont="1" applyFill="1" applyBorder="1" applyAlignment="1" applyProtection="1">
      <alignment horizontal="center" vertical="center"/>
      <protection hidden="1"/>
    </xf>
    <xf numFmtId="0" fontId="3" fillId="0" borderId="14" xfId="0" applyFont="1" applyBorder="1" applyAlignment="1" applyProtection="1">
      <alignment horizontal="center" vertical="center"/>
      <protection hidden="1"/>
    </xf>
    <xf numFmtId="10" fontId="24" fillId="0" borderId="126" xfId="0" applyNumberFormat="1" applyFont="1" applyBorder="1" applyAlignment="1" applyProtection="1">
      <alignment horizontal="center" vertical="center"/>
      <protection hidden="1"/>
    </xf>
    <xf numFmtId="0" fontId="19" fillId="0" borderId="18" xfId="0" applyFont="1" applyBorder="1" applyAlignment="1" applyProtection="1">
      <alignment horizontal="center" vertical="center"/>
      <protection hidden="1"/>
    </xf>
    <xf numFmtId="0" fontId="3" fillId="0" borderId="18" xfId="0" applyFont="1" applyBorder="1" applyAlignment="1" applyProtection="1">
      <alignment horizontal="center" vertical="center"/>
      <protection hidden="1"/>
    </xf>
    <xf numFmtId="0" fontId="3" fillId="0" borderId="18" xfId="0" applyFont="1" applyBorder="1" applyAlignment="1" applyProtection="1">
      <alignment horizontal="left" vertical="center" wrapText="1"/>
      <protection hidden="1"/>
    </xf>
    <xf numFmtId="10" fontId="24" fillId="0" borderId="168" xfId="0" applyNumberFormat="1" applyFont="1" applyBorder="1" applyAlignment="1" applyProtection="1">
      <alignment horizontal="center" vertical="center"/>
      <protection hidden="1"/>
    </xf>
    <xf numFmtId="0" fontId="11" fillId="0" borderId="194" xfId="0" applyFont="1" applyBorder="1" applyAlignment="1" applyProtection="1">
      <alignment horizontal="centerContinuous" vertical="center"/>
      <protection hidden="1"/>
    </xf>
    <xf numFmtId="0" fontId="7" fillId="0" borderId="121" xfId="0" applyFont="1" applyBorder="1" applyAlignment="1" applyProtection="1">
      <alignment horizontal="centerContinuous"/>
      <protection hidden="1"/>
    </xf>
    <xf numFmtId="0" fontId="11" fillId="0" borderId="121" xfId="0" applyFont="1" applyBorder="1" applyAlignment="1" applyProtection="1">
      <alignment horizontal="center" vertical="center" wrapText="1"/>
      <protection hidden="1"/>
    </xf>
    <xf numFmtId="0" fontId="11" fillId="0" borderId="121" xfId="0" applyFont="1" applyBorder="1" applyAlignment="1" applyProtection="1">
      <alignment horizontal="left" vertical="center" wrapText="1"/>
      <protection hidden="1"/>
    </xf>
    <xf numFmtId="166" fontId="11" fillId="0" borderId="122" xfId="0" applyNumberFormat="1" applyFont="1" applyBorder="1" applyAlignment="1" applyProtection="1">
      <alignment horizontal="centerContinuous" vertical="center"/>
      <protection hidden="1"/>
    </xf>
    <xf numFmtId="44" fontId="7" fillId="0" borderId="121" xfId="19" applyFont="1" applyBorder="1" applyAlignment="1" applyProtection="1">
      <alignment horizontal="centerContinuous"/>
      <protection hidden="1"/>
    </xf>
    <xf numFmtId="10" fontId="29" fillId="0" borderId="125" xfId="0" applyNumberFormat="1" applyFont="1" applyBorder="1" applyAlignment="1" applyProtection="1">
      <alignment horizontal="center" vertical="center" wrapText="1"/>
      <protection hidden="1"/>
    </xf>
    <xf numFmtId="49" fontId="3" fillId="0" borderId="179" xfId="0" applyNumberFormat="1" applyFont="1" applyBorder="1" applyAlignment="1" applyProtection="1">
      <alignment horizontal="center" vertical="center"/>
      <protection hidden="1"/>
    </xf>
    <xf numFmtId="0" fontId="19" fillId="0" borderId="76" xfId="0" applyFont="1" applyBorder="1" applyAlignment="1" applyProtection="1">
      <alignment horizontal="center" vertical="center"/>
      <protection hidden="1"/>
    </xf>
    <xf numFmtId="0" fontId="3" fillId="0" borderId="77" xfId="0" applyFont="1" applyBorder="1" applyAlignment="1" applyProtection="1">
      <alignment horizontal="center" vertical="center" wrapText="1"/>
      <protection hidden="1"/>
    </xf>
    <xf numFmtId="0" fontId="3" fillId="0" borderId="78" xfId="0" applyFont="1" applyBorder="1" applyAlignment="1" applyProtection="1">
      <alignment horizontal="left" vertical="top" wrapText="1"/>
      <protection hidden="1"/>
    </xf>
    <xf numFmtId="10" fontId="24" fillId="0" borderId="135" xfId="0" applyNumberFormat="1" applyFont="1" applyBorder="1" applyAlignment="1" applyProtection="1">
      <alignment horizontal="center" vertical="center" wrapText="1"/>
      <protection hidden="1"/>
    </xf>
    <xf numFmtId="49" fontId="3" fillId="0" borderId="180" xfId="0" applyNumberFormat="1" applyFont="1" applyBorder="1" applyAlignment="1" applyProtection="1">
      <alignment horizontal="center" vertical="center"/>
      <protection hidden="1"/>
    </xf>
    <xf numFmtId="0" fontId="3" fillId="0" borderId="123" xfId="0" applyFont="1" applyBorder="1" applyAlignment="1" applyProtection="1">
      <alignment horizontal="center" vertical="center" wrapText="1"/>
      <protection hidden="1"/>
    </xf>
    <xf numFmtId="0" fontId="3" fillId="0" borderId="73" xfId="0" applyFont="1" applyBorder="1" applyAlignment="1" applyProtection="1">
      <alignment horizontal="left" vertical="top" wrapText="1"/>
      <protection hidden="1"/>
    </xf>
    <xf numFmtId="0" fontId="3" fillId="0" borderId="74" xfId="0" applyFont="1" applyBorder="1" applyAlignment="1" applyProtection="1">
      <alignment horizontal="left" vertical="top" wrapText="1"/>
      <protection hidden="1"/>
    </xf>
    <xf numFmtId="0" fontId="19" fillId="0" borderId="92" xfId="0" applyFont="1" applyBorder="1" applyAlignment="1" applyProtection="1">
      <alignment horizontal="center" vertical="center"/>
      <protection hidden="1"/>
    </xf>
    <xf numFmtId="49" fontId="3" fillId="0" borderId="181" xfId="0" applyNumberFormat="1" applyFont="1" applyBorder="1" applyAlignment="1" applyProtection="1">
      <alignment horizontal="center" vertical="center"/>
      <protection hidden="1"/>
    </xf>
    <xf numFmtId="0" fontId="19" fillId="0" borderId="72" xfId="0" applyFont="1" applyBorder="1" applyAlignment="1" applyProtection="1">
      <alignment horizontal="center" vertical="center"/>
      <protection hidden="1"/>
    </xf>
    <xf numFmtId="0" fontId="3" fillId="0" borderId="71" xfId="0" applyFont="1" applyBorder="1" applyAlignment="1" applyProtection="1">
      <alignment horizontal="left" vertical="top" wrapText="1"/>
      <protection hidden="1"/>
    </xf>
    <xf numFmtId="10" fontId="29" fillId="0" borderId="168" xfId="0" applyNumberFormat="1" applyFont="1" applyBorder="1" applyAlignment="1" applyProtection="1">
      <alignment horizontal="center" vertical="center" wrapText="1"/>
      <protection hidden="1"/>
    </xf>
    <xf numFmtId="0" fontId="19" fillId="0" borderId="77" xfId="0" applyFont="1" applyBorder="1" applyAlignment="1" applyProtection="1">
      <alignment horizontal="center" vertical="center"/>
      <protection hidden="1"/>
    </xf>
    <xf numFmtId="10" fontId="24" fillId="0" borderId="192" xfId="0" applyNumberFormat="1" applyFont="1" applyBorder="1" applyAlignment="1" applyProtection="1">
      <alignment horizontal="center" vertical="center" wrapText="1"/>
      <protection hidden="1"/>
    </xf>
    <xf numFmtId="49" fontId="3" fillId="0" borderId="182" xfId="0" applyNumberFormat="1" applyFont="1" applyBorder="1" applyAlignment="1" applyProtection="1">
      <alignment horizontal="center" vertical="center"/>
      <protection hidden="1"/>
    </xf>
    <xf numFmtId="0" fontId="3" fillId="0" borderId="92" xfId="0" applyFont="1" applyBorder="1" applyAlignment="1" applyProtection="1">
      <alignment horizontal="center" vertical="center" wrapText="1"/>
      <protection hidden="1"/>
    </xf>
    <xf numFmtId="4" fontId="3" fillId="0" borderId="118" xfId="0" applyNumberFormat="1" applyFont="1" applyBorder="1" applyAlignment="1" applyProtection="1">
      <alignment horizontal="center" vertical="center"/>
      <protection hidden="1"/>
    </xf>
    <xf numFmtId="4" fontId="3" fillId="0" borderId="118" xfId="0" applyNumberFormat="1" applyFont="1" applyBorder="1" applyAlignment="1" applyProtection="1">
      <alignment horizontal="center" vertical="center" wrapText="1"/>
      <protection hidden="1"/>
    </xf>
    <xf numFmtId="10" fontId="24" fillId="0" borderId="178" xfId="0" applyNumberFormat="1" applyFont="1" applyBorder="1" applyAlignment="1" applyProtection="1">
      <alignment horizontal="center" vertical="center" wrapText="1"/>
      <protection hidden="1"/>
    </xf>
    <xf numFmtId="49" fontId="3" fillId="0" borderId="185" xfId="0" applyNumberFormat="1" applyFont="1" applyBorder="1" applyAlignment="1" applyProtection="1">
      <alignment horizontal="center" vertical="center"/>
      <protection hidden="1"/>
    </xf>
    <xf numFmtId="0" fontId="19" fillId="0" borderId="123" xfId="0" applyFont="1" applyBorder="1" applyAlignment="1" applyProtection="1">
      <alignment horizontal="center" vertical="center"/>
      <protection hidden="1"/>
    </xf>
    <xf numFmtId="0" fontId="3" fillId="0" borderId="130" xfId="0" applyFont="1" applyBorder="1" applyAlignment="1" applyProtection="1">
      <alignment horizontal="left" vertical="top" wrapText="1"/>
      <protection hidden="1"/>
    </xf>
    <xf numFmtId="10" fontId="24" fillId="0" borderId="174" xfId="0" applyNumberFormat="1" applyFont="1" applyBorder="1" applyAlignment="1" applyProtection="1">
      <alignment horizontal="center" vertical="center" wrapText="1"/>
      <protection hidden="1"/>
    </xf>
    <xf numFmtId="49" fontId="3" fillId="0" borderId="188" xfId="0" applyNumberFormat="1" applyFont="1" applyBorder="1" applyAlignment="1" applyProtection="1">
      <alignment horizontal="center" vertical="center"/>
      <protection hidden="1"/>
    </xf>
    <xf numFmtId="49" fontId="3" fillId="0" borderId="187" xfId="0" applyNumberFormat="1" applyFont="1" applyBorder="1" applyAlignment="1" applyProtection="1">
      <alignment horizontal="center" vertical="center"/>
      <protection hidden="1"/>
    </xf>
    <xf numFmtId="0" fontId="3" fillId="0" borderId="130" xfId="0" applyFont="1" applyBorder="1" applyAlignment="1" applyProtection="1">
      <alignment horizontal="center" vertical="center" wrapText="1"/>
      <protection hidden="1"/>
    </xf>
    <xf numFmtId="4" fontId="3" fillId="7" borderId="128" xfId="0" applyNumberFormat="1" applyFont="1" applyFill="1" applyBorder="1" applyAlignment="1" applyProtection="1">
      <alignment horizontal="center" vertical="center"/>
      <protection hidden="1"/>
    </xf>
    <xf numFmtId="49" fontId="3" fillId="0" borderId="186" xfId="0" applyNumberFormat="1" applyFont="1" applyBorder="1" applyAlignment="1" applyProtection="1">
      <alignment horizontal="center" vertical="center"/>
      <protection hidden="1"/>
    </xf>
    <xf numFmtId="0" fontId="19" fillId="0" borderId="94" xfId="0" applyFont="1" applyBorder="1" applyAlignment="1" applyProtection="1">
      <alignment horizontal="center" vertical="center"/>
      <protection hidden="1"/>
    </xf>
    <xf numFmtId="0" fontId="3" fillId="0" borderId="94" xfId="0" applyFont="1" applyBorder="1" applyAlignment="1" applyProtection="1">
      <alignment horizontal="center" vertical="center" wrapText="1"/>
      <protection hidden="1"/>
    </xf>
    <xf numFmtId="0" fontId="3" fillId="0" borderId="118" xfId="0" applyFont="1" applyBorder="1" applyAlignment="1" applyProtection="1">
      <alignment horizontal="left" vertical="top" wrapText="1"/>
      <protection hidden="1"/>
    </xf>
    <xf numFmtId="0" fontId="3" fillId="0" borderId="123" xfId="0" quotePrefix="1" applyFont="1" applyBorder="1" applyAlignment="1" applyProtection="1">
      <alignment horizontal="center" vertical="center" wrapText="1"/>
      <protection hidden="1"/>
    </xf>
    <xf numFmtId="49" fontId="3" fillId="0" borderId="183" xfId="0" applyNumberFormat="1" applyFont="1" applyBorder="1" applyAlignment="1" applyProtection="1">
      <alignment horizontal="center" vertical="center"/>
      <protection hidden="1"/>
    </xf>
    <xf numFmtId="49" fontId="3" fillId="0" borderId="195" xfId="0" applyNumberFormat="1" applyFont="1" applyBorder="1" applyAlignment="1" applyProtection="1">
      <alignment horizontal="center" vertical="center"/>
      <protection hidden="1"/>
    </xf>
    <xf numFmtId="49" fontId="3" fillId="0" borderId="196" xfId="0" applyNumberFormat="1" applyFont="1" applyBorder="1" applyAlignment="1" applyProtection="1">
      <alignment horizontal="center" vertical="center"/>
      <protection hidden="1"/>
    </xf>
    <xf numFmtId="0" fontId="11" fillId="0" borderId="138" xfId="0" applyFont="1" applyBorder="1" applyAlignment="1" applyProtection="1">
      <alignment horizontal="center" vertical="center" wrapText="1"/>
      <protection hidden="1"/>
    </xf>
    <xf numFmtId="49" fontId="3" fillId="0" borderId="197" xfId="0" applyNumberFormat="1" applyFont="1" applyBorder="1" applyAlignment="1" applyProtection="1">
      <alignment horizontal="center" vertical="center"/>
      <protection hidden="1"/>
    </xf>
    <xf numFmtId="0" fontId="19" fillId="0" borderId="160" xfId="0" applyFont="1" applyBorder="1" applyAlignment="1" applyProtection="1">
      <alignment horizontal="center" vertical="center"/>
      <protection hidden="1"/>
    </xf>
    <xf numFmtId="0" fontId="3" fillId="0" borderId="160" xfId="0" applyFont="1" applyBorder="1" applyAlignment="1" applyProtection="1">
      <alignment horizontal="center" vertical="center" wrapText="1"/>
      <protection hidden="1"/>
    </xf>
    <xf numFmtId="0" fontId="3" fillId="0" borderId="161" xfId="0" applyFont="1" applyBorder="1" applyAlignment="1" applyProtection="1">
      <alignment horizontal="left" vertical="top" wrapText="1"/>
      <protection hidden="1"/>
    </xf>
    <xf numFmtId="4" fontId="3" fillId="0" borderId="161" xfId="0" applyNumberFormat="1" applyFont="1" applyBorder="1" applyAlignment="1" applyProtection="1">
      <alignment horizontal="center" vertical="center"/>
      <protection hidden="1"/>
    </xf>
    <xf numFmtId="4" fontId="3" fillId="0" borderId="161" xfId="0" applyNumberFormat="1" applyFont="1" applyBorder="1" applyAlignment="1" applyProtection="1">
      <alignment horizontal="center" vertical="center" wrapText="1"/>
      <protection hidden="1"/>
    </xf>
    <xf numFmtId="0" fontId="19" fillId="0" borderId="200" xfId="0" applyFont="1" applyBorder="1" applyAlignment="1" applyProtection="1">
      <alignment horizontal="center" vertical="center"/>
      <protection hidden="1"/>
    </xf>
    <xf numFmtId="0" fontId="3" fillId="0" borderId="200" xfId="0" applyFont="1" applyBorder="1" applyAlignment="1" applyProtection="1">
      <alignment horizontal="center" vertical="center" wrapText="1"/>
      <protection hidden="1"/>
    </xf>
    <xf numFmtId="0" fontId="3" fillId="0" borderId="127" xfId="0" applyFont="1" applyBorder="1" applyAlignment="1" applyProtection="1">
      <alignment horizontal="left" vertical="top" wrapText="1"/>
      <protection hidden="1"/>
    </xf>
    <xf numFmtId="4" fontId="3" fillId="0" borderId="127" xfId="0" applyNumberFormat="1" applyFont="1" applyBorder="1" applyAlignment="1" applyProtection="1">
      <alignment horizontal="center" vertical="center"/>
      <protection hidden="1"/>
    </xf>
    <xf numFmtId="4" fontId="3" fillId="0" borderId="127" xfId="0" applyNumberFormat="1" applyFont="1" applyBorder="1" applyAlignment="1" applyProtection="1">
      <alignment horizontal="center" vertical="center" wrapText="1"/>
      <protection hidden="1"/>
    </xf>
    <xf numFmtId="0" fontId="19" fillId="0" borderId="198" xfId="0" applyFont="1" applyBorder="1" applyAlignment="1" applyProtection="1">
      <alignment horizontal="center" vertical="center"/>
      <protection hidden="1"/>
    </xf>
    <xf numFmtId="0" fontId="3" fillId="0" borderId="198" xfId="0" applyFont="1" applyBorder="1" applyAlignment="1" applyProtection="1">
      <alignment horizontal="center" vertical="center" wrapText="1"/>
      <protection hidden="1"/>
    </xf>
    <xf numFmtId="0" fontId="3" fillId="0" borderId="199" xfId="0" applyFont="1" applyBorder="1" applyAlignment="1" applyProtection="1">
      <alignment horizontal="left" vertical="top" wrapText="1"/>
      <protection hidden="1"/>
    </xf>
    <xf numFmtId="4" fontId="3" fillId="0" borderId="199" xfId="0" applyNumberFormat="1" applyFont="1" applyBorder="1" applyAlignment="1" applyProtection="1">
      <alignment horizontal="center" vertical="center"/>
      <protection hidden="1"/>
    </xf>
    <xf numFmtId="4" fontId="3" fillId="0" borderId="199" xfId="0" applyNumberFormat="1" applyFont="1" applyBorder="1" applyAlignment="1" applyProtection="1">
      <alignment horizontal="center" vertical="center" wrapText="1"/>
      <protection hidden="1"/>
    </xf>
    <xf numFmtId="0" fontId="3" fillId="0" borderId="160" xfId="0" applyFont="1" applyBorder="1" applyAlignment="1" applyProtection="1">
      <alignment horizontal="center" vertical="center"/>
      <protection hidden="1"/>
    </xf>
    <xf numFmtId="4" fontId="3" fillId="7" borderId="161" xfId="0" applyNumberFormat="1" applyFont="1" applyFill="1" applyBorder="1" applyAlignment="1" applyProtection="1">
      <alignment horizontal="center" vertical="center"/>
      <protection hidden="1"/>
    </xf>
    <xf numFmtId="0" fontId="43" fillId="8" borderId="40" xfId="0" applyFont="1" applyFill="1" applyBorder="1" applyAlignment="1" applyProtection="1">
      <alignment vertical="center"/>
      <protection hidden="1"/>
    </xf>
    <xf numFmtId="0" fontId="43" fillId="8" borderId="145" xfId="0" applyFont="1" applyFill="1" applyBorder="1" applyAlignment="1" applyProtection="1">
      <alignment horizontal="left" vertical="center"/>
      <protection hidden="1"/>
    </xf>
    <xf numFmtId="0" fontId="43" fillId="8" borderId="145" xfId="0" applyFont="1" applyFill="1" applyBorder="1" applyAlignment="1" applyProtection="1">
      <alignment horizontal="center" vertical="center"/>
      <protection hidden="1"/>
    </xf>
    <xf numFmtId="4" fontId="43" fillId="8" borderId="45" xfId="0" applyNumberFormat="1" applyFont="1" applyFill="1" applyBorder="1" applyAlignment="1" applyProtection="1">
      <alignment horizontal="center" vertical="center"/>
      <protection hidden="1"/>
    </xf>
    <xf numFmtId="43" fontId="43" fillId="8" borderId="40" xfId="0" applyNumberFormat="1" applyFont="1" applyFill="1" applyBorder="1" applyAlignment="1" applyProtection="1">
      <alignment horizontal="center" vertical="center"/>
      <protection hidden="1"/>
    </xf>
    <xf numFmtId="43" fontId="43" fillId="8" borderId="145" xfId="0" applyNumberFormat="1" applyFont="1" applyFill="1" applyBorder="1" applyAlignment="1" applyProtection="1">
      <alignment horizontal="center" vertical="center"/>
      <protection hidden="1"/>
    </xf>
    <xf numFmtId="0" fontId="44" fillId="9" borderId="45" xfId="0" applyFont="1" applyFill="1" applyBorder="1" applyProtection="1">
      <protection hidden="1"/>
    </xf>
    <xf numFmtId="9" fontId="43" fillId="8" borderId="145" xfId="0" applyNumberFormat="1" applyFont="1" applyFill="1" applyBorder="1" applyAlignment="1" applyProtection="1">
      <alignment horizontal="center" vertical="center" wrapText="1"/>
      <protection hidden="1"/>
    </xf>
    <xf numFmtId="0" fontId="43" fillId="8" borderId="23" xfId="0" applyFont="1" applyFill="1" applyBorder="1" applyAlignment="1" applyProtection="1">
      <alignment vertical="center"/>
      <protection hidden="1"/>
    </xf>
    <xf numFmtId="0" fontId="43" fillId="8" borderId="7" xfId="0" applyFont="1" applyFill="1" applyBorder="1" applyAlignment="1" applyProtection="1">
      <alignment horizontal="left" vertical="center"/>
      <protection hidden="1"/>
    </xf>
    <xf numFmtId="0" fontId="43" fillId="8" borderId="7" xfId="0" applyFont="1" applyFill="1" applyBorder="1" applyAlignment="1" applyProtection="1">
      <alignment horizontal="center" vertical="center"/>
      <protection hidden="1"/>
    </xf>
    <xf numFmtId="43" fontId="43" fillId="8" borderId="6" xfId="0" applyNumberFormat="1" applyFont="1" applyFill="1" applyBorder="1" applyAlignment="1" applyProtection="1">
      <alignment horizontal="center" vertical="center"/>
      <protection hidden="1"/>
    </xf>
    <xf numFmtId="43" fontId="43" fillId="8" borderId="8" xfId="0" applyNumberFormat="1" applyFont="1" applyFill="1" applyBorder="1" applyAlignment="1" applyProtection="1">
      <alignment horizontal="center" vertical="center"/>
      <protection hidden="1"/>
    </xf>
    <xf numFmtId="0" fontId="44" fillId="9" borderId="24" xfId="0" applyFont="1" applyFill="1" applyBorder="1" applyProtection="1">
      <protection hidden="1"/>
    </xf>
    <xf numFmtId="9" fontId="43" fillId="8" borderId="9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26" xfId="20" applyFont="1" applyBorder="1" applyAlignment="1" applyProtection="1">
      <alignment horizontal="center" vertical="center" wrapText="1"/>
      <protection hidden="1"/>
    </xf>
    <xf numFmtId="44" fontId="0" fillId="0" borderId="5" xfId="19" applyFont="1" applyBorder="1" applyProtection="1">
      <protection hidden="1"/>
    </xf>
    <xf numFmtId="0" fontId="0" fillId="0" borderId="5" xfId="0" applyBorder="1" applyProtection="1">
      <protection hidden="1"/>
    </xf>
    <xf numFmtId="4" fontId="0" fillId="0" borderId="5" xfId="0" applyNumberFormat="1" applyBorder="1" applyAlignment="1" applyProtection="1">
      <alignment horizontal="center"/>
      <protection hidden="1"/>
    </xf>
    <xf numFmtId="0" fontId="24" fillId="0" borderId="5" xfId="0" applyFont="1" applyBorder="1" applyAlignment="1" applyProtection="1">
      <alignment horizontal="center" vertical="center"/>
      <protection hidden="1"/>
    </xf>
    <xf numFmtId="44" fontId="3" fillId="12" borderId="14" xfId="19" applyFont="1" applyFill="1" applyBorder="1" applyAlignment="1" applyProtection="1">
      <alignment horizontal="center" vertical="center"/>
      <protection locked="0"/>
    </xf>
    <xf numFmtId="44" fontId="3" fillId="12" borderId="18" xfId="19" applyFont="1" applyFill="1" applyBorder="1" applyAlignment="1" applyProtection="1">
      <alignment horizontal="center" vertical="center"/>
      <protection locked="0"/>
    </xf>
    <xf numFmtId="44" fontId="3" fillId="12" borderId="59" xfId="19" applyFont="1" applyFill="1" applyBorder="1" applyAlignment="1" applyProtection="1">
      <alignment horizontal="center" vertical="center"/>
      <protection locked="0"/>
    </xf>
    <xf numFmtId="44" fontId="3" fillId="12" borderId="64" xfId="19" applyFont="1" applyFill="1" applyBorder="1" applyAlignment="1" applyProtection="1">
      <alignment horizontal="center" vertical="center"/>
      <protection locked="0"/>
    </xf>
    <xf numFmtId="44" fontId="3" fillId="12" borderId="19" xfId="19" applyFont="1" applyFill="1" applyBorder="1" applyAlignment="1" applyProtection="1">
      <alignment horizontal="center" vertical="center"/>
      <protection locked="0"/>
    </xf>
    <xf numFmtId="44" fontId="3" fillId="12" borderId="66" xfId="19" applyFont="1" applyFill="1" applyBorder="1" applyAlignment="1" applyProtection="1">
      <alignment horizontal="center" vertical="center"/>
      <protection locked="0"/>
    </xf>
    <xf numFmtId="44" fontId="3" fillId="12" borderId="78" xfId="19" applyFont="1" applyFill="1" applyBorder="1" applyAlignment="1" applyProtection="1">
      <alignment horizontal="center" vertical="center"/>
      <protection locked="0"/>
    </xf>
    <xf numFmtId="44" fontId="3" fillId="12" borderId="68" xfId="19" applyFont="1" applyFill="1" applyBorder="1" applyAlignment="1" applyProtection="1">
      <alignment horizontal="center" vertical="center"/>
      <protection locked="0"/>
    </xf>
    <xf numFmtId="44" fontId="3" fillId="12" borderId="71" xfId="19" applyFont="1" applyFill="1" applyBorder="1" applyAlignment="1" applyProtection="1">
      <alignment horizontal="center" vertical="center"/>
      <protection locked="0"/>
    </xf>
    <xf numFmtId="44" fontId="3" fillId="12" borderId="132" xfId="19" applyFont="1" applyFill="1" applyBorder="1" applyAlignment="1" applyProtection="1">
      <alignment horizontal="center" vertical="center"/>
      <protection locked="0"/>
    </xf>
    <xf numFmtId="44" fontId="3" fillId="12" borderId="74" xfId="19" applyFont="1" applyFill="1" applyBorder="1" applyAlignment="1" applyProtection="1">
      <alignment horizontal="center" vertical="center"/>
      <protection locked="0"/>
    </xf>
    <xf numFmtId="44" fontId="3" fillId="12" borderId="131" xfId="19" applyFont="1" applyFill="1" applyBorder="1" applyAlignment="1" applyProtection="1">
      <alignment horizontal="center" vertical="center"/>
      <protection locked="0"/>
    </xf>
    <xf numFmtId="44" fontId="3" fillId="12" borderId="73" xfId="19" applyFont="1" applyFill="1" applyBorder="1" applyAlignment="1" applyProtection="1">
      <alignment horizontal="center" vertical="center"/>
      <protection locked="0"/>
    </xf>
    <xf numFmtId="44" fontId="3" fillId="12" borderId="60" xfId="19" applyFont="1" applyFill="1" applyBorder="1" applyAlignment="1" applyProtection="1">
      <alignment horizontal="center" vertical="center"/>
      <protection locked="0"/>
    </xf>
    <xf numFmtId="44" fontId="3" fillId="12" borderId="61" xfId="19" applyFont="1" applyFill="1" applyBorder="1" applyAlignment="1" applyProtection="1">
      <alignment horizontal="center" vertical="center"/>
      <protection locked="0"/>
    </xf>
    <xf numFmtId="44" fontId="3" fillId="12" borderId="62" xfId="19" applyFont="1" applyFill="1" applyBorder="1" applyAlignment="1" applyProtection="1">
      <alignment horizontal="center" vertical="center"/>
      <protection locked="0"/>
    </xf>
    <xf numFmtId="44" fontId="3" fillId="12" borderId="95" xfId="19" applyFont="1" applyFill="1" applyBorder="1" applyAlignment="1" applyProtection="1">
      <alignment horizontal="center" vertical="center"/>
      <protection locked="0"/>
    </xf>
    <xf numFmtId="44" fontId="3" fillId="12" borderId="134" xfId="19" applyFont="1" applyFill="1" applyBorder="1" applyAlignment="1" applyProtection="1">
      <alignment horizontal="center" vertical="center"/>
      <protection locked="0"/>
    </xf>
    <xf numFmtId="44" fontId="3" fillId="12" borderId="75" xfId="19" applyFont="1" applyFill="1" applyBorder="1" applyAlignment="1" applyProtection="1">
      <alignment horizontal="center" vertical="center"/>
      <protection locked="0"/>
    </xf>
    <xf numFmtId="44" fontId="3" fillId="12" borderId="124" xfId="19" applyFont="1" applyFill="1" applyBorder="1" applyAlignment="1" applyProtection="1">
      <alignment horizontal="center" vertical="center"/>
      <protection locked="0"/>
    </xf>
    <xf numFmtId="44" fontId="3" fillId="12" borderId="133" xfId="19" applyFont="1" applyFill="1" applyBorder="1" applyAlignment="1" applyProtection="1">
      <alignment horizontal="center" vertical="center"/>
      <protection locked="0"/>
    </xf>
    <xf numFmtId="44" fontId="3" fillId="12" borderId="118" xfId="19" applyFont="1" applyFill="1" applyBorder="1" applyAlignment="1" applyProtection="1">
      <alignment horizontal="center" vertical="center"/>
      <protection locked="0"/>
    </xf>
    <xf numFmtId="44" fontId="3" fillId="12" borderId="161" xfId="19" applyFont="1" applyFill="1" applyBorder="1" applyAlignment="1" applyProtection="1">
      <alignment horizontal="center" vertical="center"/>
      <protection locked="0"/>
    </xf>
    <xf numFmtId="44" fontId="3" fillId="12" borderId="127" xfId="19" applyFont="1" applyFill="1" applyBorder="1" applyAlignment="1" applyProtection="1">
      <alignment horizontal="center" vertical="center"/>
      <protection locked="0"/>
    </xf>
    <xf numFmtId="44" fontId="3" fillId="12" borderId="199" xfId="19" applyFont="1" applyFill="1" applyBorder="1" applyAlignment="1" applyProtection="1">
      <alignment horizontal="center" vertical="center"/>
      <protection locked="0"/>
    </xf>
    <xf numFmtId="44" fontId="3" fillId="12" borderId="161" xfId="19" applyFont="1" applyFill="1" applyBorder="1" applyAlignment="1" applyProtection="1">
      <alignment horizontal="center" vertical="center" wrapText="1"/>
      <protection locked="0"/>
    </xf>
    <xf numFmtId="10" fontId="61" fillId="13" borderId="9" xfId="22" applyNumberFormat="1" applyFont="1" applyFill="1" applyBorder="1" applyAlignment="1" applyProtection="1">
      <alignment horizontal="center" vertical="center"/>
      <protection locked="0"/>
    </xf>
    <xf numFmtId="44" fontId="3" fillId="0" borderId="14" xfId="19" applyFont="1" applyFill="1" applyBorder="1" applyAlignment="1" applyProtection="1">
      <alignment horizontal="center" vertical="center"/>
      <protection hidden="1"/>
    </xf>
    <xf numFmtId="10" fontId="46" fillId="0" borderId="156" xfId="23" applyNumberFormat="1" applyFont="1" applyBorder="1" applyAlignment="1" applyProtection="1">
      <alignment horizontal="center" vertical="center"/>
      <protection locked="0"/>
    </xf>
    <xf numFmtId="10" fontId="46" fillId="0" borderId="147" xfId="23" applyNumberFormat="1" applyFont="1" applyBorder="1" applyAlignment="1" applyProtection="1">
      <alignment horizontal="center" vertical="center"/>
      <protection locked="0"/>
    </xf>
    <xf numFmtId="10" fontId="46" fillId="0" borderId="149" xfId="23" applyNumberFormat="1" applyFont="1" applyBorder="1" applyAlignment="1" applyProtection="1">
      <alignment horizontal="center" vertical="center"/>
      <protection locked="0"/>
    </xf>
    <xf numFmtId="10" fontId="46" fillId="0" borderId="112" xfId="23" applyNumberFormat="1" applyFont="1" applyBorder="1" applyAlignment="1" applyProtection="1">
      <alignment horizontal="center" vertical="center"/>
      <protection locked="0"/>
    </xf>
    <xf numFmtId="10" fontId="46" fillId="0" borderId="103" xfId="23" applyNumberFormat="1" applyFont="1" applyBorder="1" applyAlignment="1" applyProtection="1">
      <alignment horizontal="center" vertical="center"/>
      <protection locked="0"/>
    </xf>
    <xf numFmtId="10" fontId="46" fillId="0" borderId="111" xfId="23" applyNumberFormat="1" applyFont="1" applyBorder="1" applyAlignment="1" applyProtection="1">
      <alignment horizontal="center" vertical="center"/>
      <protection locked="0"/>
    </xf>
    <xf numFmtId="10" fontId="46" fillId="0" borderId="98" xfId="23" applyNumberFormat="1" applyFont="1" applyBorder="1" applyAlignment="1" applyProtection="1">
      <alignment horizontal="center" vertical="center"/>
      <protection locked="0"/>
    </xf>
    <xf numFmtId="10" fontId="46" fillId="0" borderId="115" xfId="23" applyNumberFormat="1" applyFont="1" applyBorder="1" applyAlignment="1" applyProtection="1">
      <alignment horizontal="center" vertical="center"/>
      <protection locked="0"/>
    </xf>
    <xf numFmtId="10" fontId="46" fillId="0" borderId="114" xfId="23" applyNumberFormat="1" applyFont="1" applyBorder="1" applyAlignment="1" applyProtection="1">
      <alignment horizontal="center" vertical="center"/>
      <protection locked="0"/>
    </xf>
    <xf numFmtId="10" fontId="46" fillId="0" borderId="150" xfId="23" applyNumberFormat="1" applyFont="1" applyBorder="1" applyAlignment="1" applyProtection="1">
      <alignment horizontal="center" vertical="center"/>
      <protection locked="0"/>
    </xf>
    <xf numFmtId="10" fontId="46" fillId="0" borderId="113" xfId="23" applyNumberFormat="1" applyFont="1" applyBorder="1" applyAlignment="1" applyProtection="1">
      <alignment horizontal="center" vertical="center"/>
      <protection locked="0"/>
    </xf>
    <xf numFmtId="10" fontId="46" fillId="0" borderId="105" xfId="23" applyNumberFormat="1" applyFont="1" applyBorder="1" applyAlignment="1" applyProtection="1">
      <alignment horizontal="center" vertical="center"/>
      <protection locked="0"/>
    </xf>
    <xf numFmtId="10" fontId="46" fillId="0" borderId="102" xfId="23" applyNumberFormat="1" applyFont="1" applyBorder="1" applyAlignment="1" applyProtection="1">
      <alignment horizontal="center" vertical="center"/>
      <protection locked="0"/>
    </xf>
    <xf numFmtId="10" fontId="46" fillId="0" borderId="108" xfId="23" applyNumberFormat="1" applyFont="1" applyBorder="1" applyAlignment="1" applyProtection="1">
      <alignment horizontal="center" vertical="center"/>
      <protection locked="0"/>
    </xf>
    <xf numFmtId="165" fontId="41" fillId="0" borderId="5" xfId="20" applyNumberFormat="1" applyFont="1" applyAlignment="1" applyProtection="1">
      <alignment horizontal="center" vertical="center" wrapText="1"/>
      <protection hidden="1"/>
    </xf>
    <xf numFmtId="0" fontId="0" fillId="0" borderId="47" xfId="0" applyBorder="1" applyProtection="1">
      <protection hidden="1"/>
    </xf>
    <xf numFmtId="0" fontId="0" fillId="0" borderId="0" xfId="0" applyProtection="1">
      <protection hidden="1"/>
    </xf>
    <xf numFmtId="166" fontId="41" fillId="0" borderId="5" xfId="20" applyNumberFormat="1" applyFont="1" applyAlignment="1" applyProtection="1">
      <alignment horizontal="center" vertical="center" wrapText="1"/>
      <protection hidden="1"/>
    </xf>
    <xf numFmtId="44" fontId="41" fillId="0" borderId="5" xfId="19" applyFont="1" applyFill="1" applyBorder="1" applyAlignment="1" applyProtection="1">
      <alignment horizontal="center" vertical="center" wrapText="1"/>
      <protection hidden="1"/>
    </xf>
    <xf numFmtId="0" fontId="41" fillId="0" borderId="49" xfId="20" applyFont="1" applyBorder="1" applyAlignment="1" applyProtection="1">
      <alignment horizontal="left" vertical="center" wrapText="1"/>
      <protection hidden="1"/>
    </xf>
    <xf numFmtId="0" fontId="41" fillId="0" borderId="52" xfId="20" applyFont="1" applyBorder="1" applyAlignment="1" applyProtection="1">
      <alignment horizontal="left" vertical="center" wrapText="1"/>
      <protection hidden="1"/>
    </xf>
    <xf numFmtId="0" fontId="3" fillId="0" borderId="56" xfId="0" applyFont="1" applyBorder="1" applyAlignment="1" applyProtection="1">
      <alignment vertical="center" wrapText="1"/>
      <protection hidden="1"/>
    </xf>
    <xf numFmtId="0" fontId="3" fillId="0" borderId="55" xfId="0" applyFont="1" applyBorder="1" applyAlignment="1" applyProtection="1">
      <alignment vertical="center" wrapText="1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3" fillId="0" borderId="55" xfId="0" applyFont="1" applyBorder="1" applyAlignment="1" applyProtection="1">
      <alignment horizontal="center" vertical="center" wrapText="1"/>
      <protection hidden="1"/>
    </xf>
    <xf numFmtId="4" fontId="3" fillId="0" borderId="55" xfId="0" applyNumberFormat="1" applyFont="1" applyBorder="1" applyAlignment="1" applyProtection="1">
      <alignment horizontal="center" vertical="center" wrapText="1"/>
      <protection hidden="1"/>
    </xf>
    <xf numFmtId="0" fontId="24" fillId="0" borderId="55" xfId="0" applyFont="1" applyBorder="1" applyAlignment="1" applyProtection="1">
      <alignment horizontal="center" vertical="center" wrapText="1"/>
      <protection hidden="1"/>
    </xf>
    <xf numFmtId="0" fontId="11" fillId="0" borderId="55" xfId="0" applyFont="1" applyBorder="1" applyAlignment="1" applyProtection="1">
      <alignment vertical="center" wrapText="1"/>
      <protection hidden="1"/>
    </xf>
    <xf numFmtId="0" fontId="11" fillId="0" borderId="26" xfId="0" applyFont="1" applyBorder="1" applyAlignment="1" applyProtection="1">
      <alignment vertical="center" wrapText="1"/>
      <protection hidden="1"/>
    </xf>
    <xf numFmtId="0" fontId="3" fillId="0" borderId="5" xfId="21" applyFont="1" applyAlignment="1" applyProtection="1">
      <alignment horizontal="center" vertical="center" wrapText="1"/>
      <protection locked="0"/>
    </xf>
    <xf numFmtId="165" fontId="10" fillId="0" borderId="5" xfId="21" applyNumberFormat="1" applyFont="1" applyAlignment="1" applyProtection="1">
      <alignment horizontal="center" vertical="center" wrapText="1"/>
      <protection locked="0"/>
    </xf>
    <xf numFmtId="0" fontId="0" fillId="0" borderId="5" xfId="20" applyFont="1" applyAlignment="1" applyProtection="1">
      <alignment horizontal="centerContinuous" vertical="center" wrapText="1"/>
      <protection locked="0"/>
    </xf>
    <xf numFmtId="0" fontId="3" fillId="0" borderId="5" xfId="21" applyFont="1" applyAlignment="1" applyProtection="1">
      <alignment horizontal="centerContinuous" vertical="center"/>
      <protection locked="0"/>
    </xf>
    <xf numFmtId="0" fontId="38" fillId="0" borderId="5" xfId="20" applyFont="1" applyAlignment="1" applyProtection="1">
      <alignment horizontal="centerContinuous" vertical="center"/>
      <protection locked="0"/>
    </xf>
    <xf numFmtId="0" fontId="39" fillId="0" borderId="5" xfId="20" applyFont="1" applyAlignment="1" applyProtection="1">
      <alignment horizontal="centerContinuous" vertical="center"/>
      <protection locked="0"/>
    </xf>
    <xf numFmtId="172" fontId="38" fillId="0" borderId="0" xfId="19" applyNumberFormat="1" applyFont="1" applyAlignment="1" applyProtection="1">
      <alignment horizontal="center" vertical="center" wrapText="1"/>
      <protection hidden="1"/>
    </xf>
    <xf numFmtId="0" fontId="54" fillId="0" borderId="52" xfId="20" applyFont="1" applyBorder="1" applyAlignment="1" applyProtection="1">
      <alignment horizontal="left" vertical="center" wrapText="1"/>
      <protection hidden="1"/>
    </xf>
    <xf numFmtId="0" fontId="38" fillId="0" borderId="5" xfId="20" applyFont="1" applyAlignment="1" applyProtection="1">
      <alignment horizontal="left" vertical="center" wrapText="1"/>
      <protection hidden="1"/>
    </xf>
    <xf numFmtId="0" fontId="54" fillId="0" borderId="5" xfId="20" applyFont="1" applyAlignment="1" applyProtection="1">
      <alignment vertical="center" wrapText="1"/>
      <protection hidden="1"/>
    </xf>
    <xf numFmtId="0" fontId="0" fillId="0" borderId="80" xfId="20" applyFont="1" applyBorder="1" applyAlignment="1" applyProtection="1">
      <alignment horizontal="center" vertical="center"/>
      <protection locked="0"/>
    </xf>
    <xf numFmtId="0" fontId="35" fillId="0" borderId="81" xfId="20" applyFont="1" applyBorder="1" applyAlignment="1" applyProtection="1">
      <alignment horizontal="center" vertical="center"/>
      <protection locked="0"/>
    </xf>
    <xf numFmtId="0" fontId="35" fillId="0" borderId="82" xfId="20" applyFont="1" applyBorder="1" applyAlignment="1" applyProtection="1">
      <alignment vertical="center"/>
      <protection locked="0"/>
    </xf>
    <xf numFmtId="0" fontId="7" fillId="0" borderId="5" xfId="23" applyProtection="1">
      <protection locked="0"/>
    </xf>
    <xf numFmtId="0" fontId="21" fillId="0" borderId="83" xfId="20" applyFont="1" applyBorder="1" applyAlignment="1" applyProtection="1">
      <alignment horizontal="center"/>
      <protection locked="0"/>
    </xf>
    <xf numFmtId="0" fontId="21" fillId="0" borderId="82" xfId="20" applyFont="1" applyBorder="1" applyProtection="1">
      <protection locked="0"/>
    </xf>
    <xf numFmtId="0" fontId="7" fillId="0" borderId="83" xfId="23" applyBorder="1" applyProtection="1">
      <protection locked="0"/>
    </xf>
    <xf numFmtId="0" fontId="7" fillId="0" borderId="82" xfId="23" applyBorder="1" applyProtection="1">
      <protection locked="0"/>
    </xf>
    <xf numFmtId="0" fontId="36" fillId="0" borderId="83" xfId="20" applyFont="1" applyBorder="1" applyAlignment="1" applyProtection="1">
      <alignment horizontal="center" vertical="center"/>
      <protection locked="0"/>
    </xf>
    <xf numFmtId="0" fontId="36" fillId="0" borderId="82" xfId="20" applyFont="1" applyBorder="1" applyAlignment="1" applyProtection="1">
      <alignment vertical="center"/>
      <protection locked="0"/>
    </xf>
    <xf numFmtId="0" fontId="0" fillId="0" borderId="84" xfId="20" applyFont="1" applyBorder="1" applyAlignment="1" applyProtection="1">
      <alignment horizontal="center" vertical="center"/>
      <protection locked="0"/>
    </xf>
    <xf numFmtId="0" fontId="58" fillId="0" borderId="5" xfId="20" applyFont="1" applyAlignment="1" applyProtection="1">
      <alignment vertical="center"/>
      <protection locked="0"/>
    </xf>
    <xf numFmtId="0" fontId="58" fillId="0" borderId="5" xfId="20" applyFont="1" applyAlignment="1" applyProtection="1">
      <alignment horizontal="center" vertical="center"/>
      <protection locked="0"/>
    </xf>
    <xf numFmtId="4" fontId="58" fillId="0" borderId="5" xfId="20" applyNumberFormat="1" applyFont="1" applyAlignment="1" applyProtection="1">
      <alignment horizontal="center" vertical="center"/>
      <protection locked="0"/>
    </xf>
    <xf numFmtId="2" fontId="21" fillId="0" borderId="5" xfId="23" applyNumberFormat="1" applyFont="1" applyProtection="1">
      <protection locked="0"/>
    </xf>
    <xf numFmtId="0" fontId="7" fillId="0" borderId="5" xfId="23" applyAlignment="1" applyProtection="1">
      <alignment horizontal="left"/>
      <protection locked="0"/>
    </xf>
    <xf numFmtId="175" fontId="21" fillId="0" borderId="5" xfId="23" applyNumberFormat="1" applyFont="1" applyAlignment="1" applyProtection="1">
      <alignment vertical="center"/>
      <protection locked="0"/>
    </xf>
    <xf numFmtId="175" fontId="59" fillId="0" borderId="5" xfId="23" applyNumberFormat="1" applyFont="1" applyProtection="1">
      <protection locked="0"/>
    </xf>
    <xf numFmtId="0" fontId="60" fillId="0" borderId="5" xfId="26" applyNumberFormat="1" applyFont="1" applyFill="1" applyBorder="1" applyAlignment="1" applyProtection="1">
      <alignment horizontal="left" vertical="center"/>
      <protection locked="0"/>
    </xf>
    <xf numFmtId="43" fontId="7" fillId="11" borderId="5" xfId="23" applyNumberFormat="1" applyFill="1" applyProtection="1">
      <protection locked="0"/>
    </xf>
    <xf numFmtId="0" fontId="60" fillId="0" borderId="5" xfId="26" applyNumberFormat="1" applyFont="1" applyFill="1" applyBorder="1" applyAlignment="1" applyProtection="1">
      <alignment horizontal="center" vertical="center"/>
      <protection locked="0"/>
    </xf>
    <xf numFmtId="166" fontId="22" fillId="0" borderId="5" xfId="24" applyFont="1" applyAlignment="1" applyProtection="1">
      <alignment vertical="center"/>
      <protection locked="0"/>
    </xf>
    <xf numFmtId="0" fontId="7" fillId="11" borderId="5" xfId="23" applyFill="1" applyProtection="1">
      <protection locked="0"/>
    </xf>
    <xf numFmtId="43" fontId="7" fillId="0" borderId="5" xfId="23" applyNumberFormat="1" applyProtection="1">
      <protection locked="0"/>
    </xf>
    <xf numFmtId="0" fontId="7" fillId="10" borderId="5" xfId="23" applyFill="1" applyProtection="1">
      <protection locked="0"/>
    </xf>
    <xf numFmtId="0" fontId="61" fillId="0" borderId="46" xfId="20" applyFont="1" applyBorder="1" applyAlignment="1" applyProtection="1">
      <alignment horizontal="left" vertical="center" wrapText="1"/>
      <protection hidden="1"/>
    </xf>
    <xf numFmtId="0" fontId="61" fillId="0" borderId="47" xfId="20" applyFont="1" applyBorder="1" applyAlignment="1" applyProtection="1">
      <alignment horizontal="left" vertical="center" wrapText="1"/>
      <protection hidden="1"/>
    </xf>
    <xf numFmtId="0" fontId="61" fillId="0" borderId="47" xfId="20" applyFont="1" applyBorder="1" applyAlignment="1" applyProtection="1">
      <alignment horizontal="left" vertical="center" wrapText="1"/>
      <protection hidden="1"/>
    </xf>
    <xf numFmtId="0" fontId="61" fillId="0" borderId="47" xfId="20" applyFont="1" applyBorder="1" applyAlignment="1" applyProtection="1">
      <alignment vertical="center" wrapText="1"/>
      <protection hidden="1"/>
    </xf>
    <xf numFmtId="0" fontId="46" fillId="0" borderId="48" xfId="23" applyFont="1" applyBorder="1" applyProtection="1">
      <protection hidden="1"/>
    </xf>
    <xf numFmtId="0" fontId="61" fillId="0" borderId="49" xfId="20" applyFont="1" applyBorder="1" applyAlignment="1" applyProtection="1">
      <alignment horizontal="left" vertical="center" wrapText="1"/>
      <protection hidden="1"/>
    </xf>
    <xf numFmtId="0" fontId="61" fillId="0" borderId="5" xfId="20" applyFont="1" applyAlignment="1" applyProtection="1">
      <alignment horizontal="left" vertical="center" wrapText="1"/>
      <protection hidden="1"/>
    </xf>
    <xf numFmtId="4" fontId="61" fillId="0" borderId="5" xfId="20" applyNumberFormat="1" applyFont="1" applyAlignment="1" applyProtection="1">
      <alignment horizontal="left" vertical="center" wrapText="1"/>
      <protection hidden="1"/>
    </xf>
    <xf numFmtId="0" fontId="46" fillId="0" borderId="50" xfId="23" applyFont="1" applyBorder="1" applyProtection="1">
      <protection hidden="1"/>
    </xf>
    <xf numFmtId="0" fontId="61" fillId="0" borderId="49" xfId="20" applyFont="1" applyBorder="1" applyAlignment="1" applyProtection="1">
      <alignment horizontal="left" vertical="center" wrapText="1"/>
      <protection hidden="1"/>
    </xf>
    <xf numFmtId="0" fontId="61" fillId="0" borderId="82" xfId="20" applyFont="1" applyBorder="1" applyAlignment="1" applyProtection="1">
      <alignment horizontal="left" vertical="center" wrapText="1"/>
      <protection hidden="1"/>
    </xf>
    <xf numFmtId="0" fontId="61" fillId="0" borderId="5" xfId="20" applyFont="1" applyAlignment="1" applyProtection="1">
      <alignment horizontal="left" vertical="center" wrapText="1"/>
      <protection hidden="1"/>
    </xf>
    <xf numFmtId="0" fontId="61" fillId="0" borderId="5" xfId="20" applyFont="1" applyAlignment="1" applyProtection="1">
      <alignment horizontal="left" vertical="center"/>
      <protection hidden="1"/>
    </xf>
    <xf numFmtId="0" fontId="61" fillId="0" borderId="5" xfId="23" applyFont="1" applyProtection="1">
      <protection hidden="1"/>
    </xf>
    <xf numFmtId="172" fontId="61" fillId="0" borderId="50" xfId="24" applyNumberFormat="1" applyFont="1" applyBorder="1" applyAlignment="1" applyProtection="1">
      <alignment horizontal="center" vertical="center" wrapText="1"/>
      <protection hidden="1"/>
    </xf>
    <xf numFmtId="0" fontId="46" fillId="0" borderId="5" xfId="23" applyFont="1" applyProtection="1">
      <protection hidden="1"/>
    </xf>
    <xf numFmtId="0" fontId="46" fillId="0" borderId="50" xfId="23" applyFont="1" applyBorder="1" applyAlignment="1" applyProtection="1">
      <alignment horizontal="left"/>
      <protection hidden="1"/>
    </xf>
    <xf numFmtId="0" fontId="61" fillId="0" borderId="5" xfId="20" applyFont="1" applyAlignment="1" applyProtection="1">
      <alignment vertical="center" wrapText="1"/>
      <protection hidden="1"/>
    </xf>
    <xf numFmtId="167" fontId="61" fillId="0" borderId="50" xfId="24" applyNumberFormat="1" applyFont="1" applyBorder="1" applyAlignment="1" applyProtection="1">
      <alignment horizontal="center" vertical="center"/>
      <protection hidden="1"/>
    </xf>
    <xf numFmtId="0" fontId="61" fillId="0" borderId="201" xfId="20" applyFont="1" applyBorder="1" applyAlignment="1" applyProtection="1">
      <alignment horizontal="left" vertical="center" wrapText="1"/>
      <protection hidden="1"/>
    </xf>
    <xf numFmtId="0" fontId="61" fillId="0" borderId="87" xfId="20" applyFont="1" applyBorder="1" applyAlignment="1" applyProtection="1">
      <alignment horizontal="left" vertical="center" wrapText="1"/>
      <protection hidden="1"/>
    </xf>
    <xf numFmtId="0" fontId="61" fillId="0" borderId="87" xfId="20" applyFont="1" applyBorder="1" applyAlignment="1" applyProtection="1">
      <alignment vertical="center" wrapText="1"/>
      <protection hidden="1"/>
    </xf>
    <xf numFmtId="176" fontId="61" fillId="0" borderId="88" xfId="24" applyNumberFormat="1" applyFont="1" applyBorder="1" applyAlignment="1" applyProtection="1">
      <alignment horizontal="center" vertical="center" wrapText="1"/>
      <protection hidden="1"/>
    </xf>
    <xf numFmtId="0" fontId="61" fillId="0" borderId="85" xfId="20" applyFont="1" applyBorder="1" applyAlignment="1" applyProtection="1">
      <alignment horizontal="left" vertical="center" wrapText="1"/>
      <protection hidden="1"/>
    </xf>
    <xf numFmtId="177" fontId="61" fillId="0" borderId="86" xfId="24" applyNumberFormat="1" applyFont="1" applyBorder="1" applyAlignment="1" applyProtection="1">
      <alignment horizontal="right" vertical="center" wrapText="1"/>
      <protection hidden="1"/>
    </xf>
    <xf numFmtId="49" fontId="62" fillId="0" borderId="193" xfId="25" applyNumberFormat="1" applyFont="1" applyBorder="1" applyAlignment="1" applyProtection="1">
      <alignment horizontal="center" vertical="center"/>
      <protection hidden="1"/>
    </xf>
    <xf numFmtId="49" fontId="62" fillId="0" borderId="89" xfId="25" applyNumberFormat="1" applyFont="1" applyBorder="1" applyAlignment="1" applyProtection="1">
      <alignment horizontal="center" vertical="center"/>
      <protection hidden="1"/>
    </xf>
    <xf numFmtId="49" fontId="62" fillId="0" borderId="202" xfId="25" applyNumberFormat="1" applyFont="1" applyBorder="1" applyAlignment="1" applyProtection="1">
      <alignment horizontal="center" vertical="center"/>
      <protection hidden="1"/>
    </xf>
    <xf numFmtId="49" fontId="62" fillId="0" borderId="140" xfId="25" applyNumberFormat="1" applyFont="1" applyBorder="1" applyAlignment="1" applyProtection="1">
      <alignment horizontal="centerContinuous" vertical="center"/>
      <protection hidden="1"/>
    </xf>
    <xf numFmtId="49" fontId="62" fillId="0" borderId="90" xfId="25" applyNumberFormat="1" applyFont="1" applyBorder="1" applyAlignment="1" applyProtection="1">
      <alignment horizontal="centerContinuous" vertical="center"/>
      <protection hidden="1"/>
    </xf>
    <xf numFmtId="0" fontId="62" fillId="0" borderId="91" xfId="26" applyNumberFormat="1" applyFont="1" applyFill="1" applyBorder="1" applyAlignment="1" applyProtection="1">
      <alignment horizontal="left" vertical="center"/>
      <protection hidden="1"/>
    </xf>
    <xf numFmtId="0" fontId="62" fillId="0" borderId="91" xfId="26" applyNumberFormat="1" applyFont="1" applyFill="1" applyBorder="1" applyAlignment="1" applyProtection="1">
      <alignment horizontal="center" vertical="center"/>
      <protection hidden="1"/>
    </xf>
    <xf numFmtId="0" fontId="46" fillId="0" borderId="91" xfId="23" applyFont="1" applyBorder="1" applyProtection="1">
      <protection hidden="1"/>
    </xf>
    <xf numFmtId="166" fontId="62" fillId="0" borderId="91" xfId="26" applyNumberFormat="1" applyFont="1" applyFill="1" applyBorder="1" applyAlignment="1" applyProtection="1">
      <alignment horizontal="center" vertical="center"/>
      <protection hidden="1"/>
    </xf>
    <xf numFmtId="166" fontId="62" fillId="0" borderId="141" xfId="26" applyNumberFormat="1" applyFont="1" applyFill="1" applyBorder="1" applyAlignment="1" applyProtection="1">
      <alignment horizontal="center" vertical="center"/>
      <protection hidden="1"/>
    </xf>
    <xf numFmtId="49" fontId="62" fillId="0" borderId="49" xfId="25" applyNumberFormat="1" applyFont="1" applyBorder="1" applyAlignment="1" applyProtection="1">
      <alignment horizontal="center" vertical="center"/>
      <protection hidden="1"/>
    </xf>
    <xf numFmtId="0" fontId="62" fillId="0" borderId="5" xfId="26" applyNumberFormat="1" applyFont="1" applyFill="1" applyBorder="1" applyAlignment="1" applyProtection="1">
      <alignment horizontal="center" vertical="center"/>
      <protection hidden="1"/>
    </xf>
    <xf numFmtId="0" fontId="62" fillId="0" borderId="50" xfId="26" applyNumberFormat="1" applyFont="1" applyFill="1" applyBorder="1" applyAlignment="1" applyProtection="1">
      <alignment horizontal="center" vertical="center"/>
      <protection hidden="1"/>
    </xf>
    <xf numFmtId="49" fontId="62" fillId="0" borderId="49" xfId="25" applyNumberFormat="1" applyFont="1" applyBorder="1" applyAlignment="1" applyProtection="1">
      <alignment horizontal="centerContinuous" vertical="center"/>
      <protection hidden="1"/>
    </xf>
    <xf numFmtId="0" fontId="62" fillId="0" borderId="5" xfId="26" applyNumberFormat="1" applyFont="1" applyFill="1" applyBorder="1" applyAlignment="1" applyProtection="1">
      <alignment horizontal="centerContinuous" vertical="center"/>
      <protection hidden="1"/>
    </xf>
    <xf numFmtId="0" fontId="63" fillId="0" borderId="49" xfId="25" applyFont="1" applyBorder="1" applyAlignment="1" applyProtection="1">
      <alignment horizontal="center" vertical="center"/>
      <protection hidden="1"/>
    </xf>
    <xf numFmtId="0" fontId="63" fillId="0" borderId="5" xfId="25" applyFont="1" applyBorder="1" applyAlignment="1" applyProtection="1">
      <alignment horizontal="center" vertical="center"/>
      <protection hidden="1"/>
    </xf>
    <xf numFmtId="0" fontId="63" fillId="0" borderId="5" xfId="25" applyFont="1" applyBorder="1" applyAlignment="1" applyProtection="1">
      <alignment horizontal="left" vertical="center" wrapText="1"/>
      <protection hidden="1"/>
    </xf>
    <xf numFmtId="0" fontId="63" fillId="0" borderId="5" xfId="26" applyNumberFormat="1" applyFont="1" applyFill="1" applyBorder="1" applyAlignment="1" applyProtection="1">
      <alignment horizontal="center" vertical="center"/>
      <protection hidden="1"/>
    </xf>
    <xf numFmtId="166" fontId="46" fillId="0" borderId="5" xfId="24" applyFont="1" applyAlignment="1" applyProtection="1">
      <alignment horizontal="left" vertical="center"/>
      <protection hidden="1"/>
    </xf>
    <xf numFmtId="166" fontId="46" fillId="0" borderId="50" xfId="24" applyFont="1" applyBorder="1" applyAlignment="1" applyProtection="1">
      <alignment horizontal="left" vertical="center"/>
      <protection hidden="1"/>
    </xf>
    <xf numFmtId="0" fontId="63" fillId="0" borderId="5" xfId="25" applyFont="1" applyBorder="1" applyAlignment="1" applyProtection="1">
      <alignment horizontal="left" vertical="center"/>
      <protection hidden="1"/>
    </xf>
    <xf numFmtId="49" fontId="62" fillId="0" borderId="142" xfId="25" applyNumberFormat="1" applyFont="1" applyBorder="1" applyAlignment="1" applyProtection="1">
      <alignment horizontal="left" vertical="center"/>
      <protection hidden="1"/>
    </xf>
    <xf numFmtId="0" fontId="62" fillId="0" borderId="93" xfId="26" applyNumberFormat="1" applyFont="1" applyFill="1" applyBorder="1" applyAlignment="1" applyProtection="1">
      <alignment horizontal="center" vertical="center"/>
      <protection hidden="1"/>
    </xf>
    <xf numFmtId="166" fontId="46" fillId="0" borderId="93" xfId="24" applyFont="1" applyBorder="1" applyAlignment="1" applyProtection="1">
      <alignment horizontal="left" vertical="center"/>
      <protection hidden="1"/>
    </xf>
    <xf numFmtId="166" fontId="62" fillId="0" borderId="143" xfId="26" applyNumberFormat="1" applyFont="1" applyFill="1" applyBorder="1" applyAlignment="1" applyProtection="1">
      <alignment horizontal="center" vertical="center"/>
      <protection hidden="1"/>
    </xf>
    <xf numFmtId="0" fontId="62" fillId="0" borderId="91" xfId="26" applyNumberFormat="1" applyFont="1" applyFill="1" applyBorder="1" applyAlignment="1" applyProtection="1">
      <alignment horizontal="left" vertical="center" wrapText="1"/>
      <protection hidden="1"/>
    </xf>
    <xf numFmtId="49" fontId="62" fillId="0" borderId="49" xfId="25" applyNumberFormat="1" applyFont="1" applyBorder="1" applyAlignment="1" applyProtection="1">
      <alignment horizontal="left" vertical="center"/>
      <protection hidden="1"/>
    </xf>
    <xf numFmtId="166" fontId="62" fillId="0" borderId="50" xfId="26" applyNumberFormat="1" applyFont="1" applyFill="1" applyBorder="1" applyAlignment="1" applyProtection="1">
      <alignment horizontal="center" vertical="center"/>
      <protection hidden="1"/>
    </xf>
    <xf numFmtId="0" fontId="7" fillId="0" borderId="49" xfId="23" applyBorder="1" applyProtection="1">
      <protection hidden="1"/>
    </xf>
    <xf numFmtId="0" fontId="7" fillId="0" borderId="5" xfId="23" applyProtection="1">
      <protection hidden="1"/>
    </xf>
    <xf numFmtId="0" fontId="7" fillId="0" borderId="50" xfId="23" applyBorder="1" applyProtection="1">
      <protection hidden="1"/>
    </xf>
    <xf numFmtId="0" fontId="46" fillId="0" borderId="5" xfId="25" applyFont="1" applyBorder="1" applyAlignment="1" applyProtection="1">
      <alignment horizontal="left" vertical="center" wrapText="1"/>
      <protection hidden="1"/>
    </xf>
    <xf numFmtId="0" fontId="62" fillId="0" borderId="89" xfId="26" applyNumberFormat="1" applyFont="1" applyFill="1" applyBorder="1" applyAlignment="1" applyProtection="1">
      <alignment horizontal="center" vertical="center"/>
      <protection hidden="1"/>
    </xf>
    <xf numFmtId="166" fontId="62" fillId="0" borderId="202" xfId="26" applyNumberFormat="1" applyFont="1" applyFill="1" applyBorder="1" applyAlignment="1" applyProtection="1">
      <alignment horizontal="center" vertical="center"/>
      <protection hidden="1"/>
    </xf>
    <xf numFmtId="49" fontId="62" fillId="0" borderId="140" xfId="25" applyNumberFormat="1" applyFont="1" applyBorder="1" applyAlignment="1" applyProtection="1">
      <alignment horizontal="left" vertical="center"/>
      <protection hidden="1"/>
    </xf>
    <xf numFmtId="166" fontId="46" fillId="0" borderId="91" xfId="24" applyFont="1" applyBorder="1" applyAlignment="1" applyProtection="1">
      <alignment horizontal="left" vertical="center"/>
      <protection hidden="1"/>
    </xf>
    <xf numFmtId="49" fontId="63" fillId="0" borderId="49" xfId="25" applyNumberFormat="1" applyFont="1" applyBorder="1" applyAlignment="1" applyProtection="1">
      <alignment horizontal="left" vertical="center"/>
      <protection hidden="1"/>
    </xf>
    <xf numFmtId="0" fontId="46" fillId="0" borderId="5" xfId="26" applyNumberFormat="1" applyFont="1" applyFill="1" applyBorder="1" applyAlignment="1" applyProtection="1">
      <alignment horizontal="center" vertical="center"/>
      <protection hidden="1"/>
    </xf>
    <xf numFmtId="49" fontId="62" fillId="0" borderId="51" xfId="25" applyNumberFormat="1" applyFont="1" applyBorder="1" applyAlignment="1" applyProtection="1">
      <alignment horizontal="left" vertical="center"/>
      <protection hidden="1"/>
    </xf>
    <xf numFmtId="0" fontId="62" fillId="0" borderId="52" xfId="26" applyNumberFormat="1" applyFont="1" applyFill="1" applyBorder="1" applyAlignment="1" applyProtection="1">
      <alignment horizontal="center" vertical="center"/>
      <protection hidden="1"/>
    </xf>
    <xf numFmtId="166" fontId="46" fillId="0" borderId="52" xfId="24" applyFont="1" applyBorder="1" applyAlignment="1" applyProtection="1">
      <alignment horizontal="left" vertical="center"/>
      <protection hidden="1"/>
    </xf>
    <xf numFmtId="166" fontId="62" fillId="0" borderId="53" xfId="26" applyNumberFormat="1" applyFont="1" applyFill="1" applyBorder="1" applyAlignment="1" applyProtection="1">
      <alignment horizontal="center" vertical="center"/>
      <protection hidden="1"/>
    </xf>
    <xf numFmtId="166" fontId="46" fillId="12" borderId="5" xfId="24" applyFont="1" applyFill="1" applyAlignment="1" applyProtection="1">
      <alignment horizontal="left" vertical="center"/>
      <protection locked="0"/>
    </xf>
  </cellXfs>
  <cellStyles count="30">
    <cellStyle name="Excel Built-in Normal" xfId="20" xr:uid="{00000000-0005-0000-0000-000000000000}"/>
    <cellStyle name="Moeda" xfId="19" builtinId="4"/>
    <cellStyle name="Moeda 2" xfId="24" xr:uid="{00000000-0005-0000-0000-000002000000}"/>
    <cellStyle name="Moeda 3" xfId="28" xr:uid="{00000000-0005-0000-0000-000003000000}"/>
    <cellStyle name="Normal" xfId="0" builtinId="0"/>
    <cellStyle name="Normal 10" xfId="27" xr:uid="{00000000-0005-0000-0000-000005000000}"/>
    <cellStyle name="Normal 2" xfId="1" xr:uid="{00000000-0005-0000-0000-000006000000}"/>
    <cellStyle name="Normal 2 2" xfId="4" xr:uid="{00000000-0005-0000-0000-000007000000}"/>
    <cellStyle name="Normal 2 3" xfId="7" xr:uid="{00000000-0005-0000-0000-000008000000}"/>
    <cellStyle name="Normal 2 4" xfId="23" xr:uid="{00000000-0005-0000-0000-000009000000}"/>
    <cellStyle name="Normal 3" xfId="3" xr:uid="{00000000-0005-0000-0000-00000A000000}"/>
    <cellStyle name="Normal 4" xfId="8" xr:uid="{00000000-0005-0000-0000-00000B000000}"/>
    <cellStyle name="Normal 5" xfId="9" xr:uid="{00000000-0005-0000-0000-00000C000000}"/>
    <cellStyle name="Normal 6" xfId="10" xr:uid="{00000000-0005-0000-0000-00000D000000}"/>
    <cellStyle name="Normal 6 2" xfId="16" xr:uid="{00000000-0005-0000-0000-00000E000000}"/>
    <cellStyle name="Normal 7" xfId="13" xr:uid="{00000000-0005-0000-0000-00000F000000}"/>
    <cellStyle name="Normal 8" xfId="14" xr:uid="{00000000-0005-0000-0000-000010000000}"/>
    <cellStyle name="Normal 9" xfId="21" xr:uid="{00000000-0005-0000-0000-000011000000}"/>
    <cellStyle name="Normal_11º MEDIÇÃO - vl real.rev2" xfId="25" xr:uid="{00000000-0005-0000-0000-000012000000}"/>
    <cellStyle name="Porcentagem" xfId="22" builtinId="5"/>
    <cellStyle name="Porcentagem 2" xfId="12" xr:uid="{00000000-0005-0000-0000-000014000000}"/>
    <cellStyle name="Porcentagem 2 2" xfId="18" xr:uid="{00000000-0005-0000-0000-000015000000}"/>
    <cellStyle name="Porcentagem 3" xfId="29" xr:uid="{00000000-0005-0000-0000-000016000000}"/>
    <cellStyle name="Separador de milhares_11º MEDIÇÃO - vl real.rev2 2" xfId="26" xr:uid="{00000000-0005-0000-0000-000017000000}"/>
    <cellStyle name="Vírgula 2" xfId="2" xr:uid="{00000000-0005-0000-0000-000018000000}"/>
    <cellStyle name="Vírgula 2 2" xfId="5" xr:uid="{00000000-0005-0000-0000-000019000000}"/>
    <cellStyle name="Vírgula 3" xfId="6" xr:uid="{00000000-0005-0000-0000-00001A000000}"/>
    <cellStyle name="Vírgula 4" xfId="11" xr:uid="{00000000-0005-0000-0000-00001B000000}"/>
    <cellStyle name="Vírgula 4 2" xfId="17" xr:uid="{00000000-0005-0000-0000-00001C000000}"/>
    <cellStyle name="Vírgula 5" xfId="15" xr:uid="{00000000-0005-0000-0000-00001D000000}"/>
  </cellStyles>
  <dxfs count="869"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b val="0"/>
        <condense val="0"/>
        <extend val="0"/>
        <color indexed="9"/>
      </font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</dxfs>
  <tableStyles count="0" defaultTableStyle="TableStyleMedium2" defaultPivotStyle="PivotStyleLight16"/>
  <colors>
    <mruColors>
      <color rgb="FFFFFF99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microsoft.com/office/2017/10/relationships/person" Target="persons/perso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E2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05%20-%20Vi&#225;rios\Recape%202017\CR%201039.006-412017-R$%20987.600,00%20-%20N&#205;VEL%20II\QCI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05%20-%20Vi&#225;rios\Recape%202017\CR%201039.136-992017-R$%20295.300,00%20-%20n&#237;vel%20I%20Entregue%2005.12.2017\Or&#231;amento\OR&#199;AMENTO_Recapeamento_Centro_Fase%202_R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"/>
      <sheetName val="Eventograma_e_Quantitativos"/>
      <sheetName val="Detalhamento"/>
      <sheetName val="Cronograma"/>
      <sheetName val="PLE"/>
      <sheetName val="Resumo_de_Acompanhamento"/>
      <sheetName val="CronoPrev"/>
      <sheetName val="PLE2"/>
    </sheetNames>
    <sheetDataSet>
      <sheetData sheetId="0" refreshError="1">
        <row r="33">
          <cell r="A33" t="str">
            <v>Núm do Evento</v>
          </cell>
        </row>
      </sheetData>
      <sheetData sheetId="1" refreshError="1"/>
      <sheetData sheetId="2" refreshError="1"/>
      <sheetData sheetId="3" refreshError="1"/>
      <sheetData sheetId="4" refreshError="1">
        <row r="28">
          <cell r="AX28">
            <v>1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"/>
      <sheetName val="QCI"/>
      <sheetName val="CRONO"/>
      <sheetName val="RRE"/>
      <sheetName val="Ofício"/>
      <sheetName val="Listas"/>
    </sheetNames>
    <sheetDataSet>
      <sheetData sheetId="0" refreshError="1">
        <row r="22">
          <cell r="J22" t="str">
            <v>OGU não-PAC</v>
          </cell>
        </row>
      </sheetData>
      <sheetData sheetId="1" refreshError="1">
        <row r="14">
          <cell r="AH14">
            <v>0</v>
          </cell>
        </row>
        <row r="15">
          <cell r="AH15" t="str">
            <v>Adm. Direta</v>
          </cell>
        </row>
        <row r="26">
          <cell r="AH26">
            <v>0</v>
          </cell>
        </row>
      </sheetData>
      <sheetData sheetId="2" refreshError="1"/>
      <sheetData sheetId="3" refreshError="1"/>
      <sheetData sheetId="4" refreshError="1"/>
      <sheetData sheetId="5" refreshError="1">
        <row r="2">
          <cell r="B2" t="str">
            <v>Itens de Investimento</v>
          </cell>
          <cell r="C2" t="str">
            <v>Unidades habitacionais</v>
          </cell>
          <cell r="D2">
            <v>3</v>
          </cell>
          <cell r="E2" t="str">
            <v>Equipamentos comunitários</v>
          </cell>
          <cell r="F2">
            <v>6</v>
          </cell>
          <cell r="G2" t="str">
            <v>Pavimentação</v>
          </cell>
          <cell r="H2">
            <v>6</v>
          </cell>
          <cell r="I2" t="str">
            <v xml:space="preserve">Drenagem </v>
          </cell>
          <cell r="J2">
            <v>5</v>
          </cell>
          <cell r="K2" t="str">
            <v>Abastecimento de água</v>
          </cell>
          <cell r="L2">
            <v>11</v>
          </cell>
          <cell r="M2" t="str">
            <v>Esgotamento sanitário</v>
          </cell>
          <cell r="N2">
            <v>8</v>
          </cell>
          <cell r="O2" t="str">
            <v>Energia elétrica e iluminação pública</v>
          </cell>
          <cell r="P2">
            <v>4</v>
          </cell>
          <cell r="Q2" t="str">
            <v>Coleta e tratamento de resíduos sólidos</v>
          </cell>
          <cell r="R2">
            <v>6</v>
          </cell>
          <cell r="S2" t="str">
            <v xml:space="preserve">Contenção e estabilização de encostas </v>
          </cell>
          <cell r="T2">
            <v>2</v>
          </cell>
          <cell r="U2" t="str">
            <v>Regularização fundiária</v>
          </cell>
          <cell r="V2">
            <v>2</v>
          </cell>
          <cell r="W2" t="str">
            <v>Aquisição de terreno</v>
          </cell>
          <cell r="X2">
            <v>2</v>
          </cell>
          <cell r="Y2" t="str">
            <v>Aquisição de equipamentos e insumos</v>
          </cell>
          <cell r="Z2">
            <v>1</v>
          </cell>
          <cell r="AA2" t="str">
            <v>Elaboração de estudos e projetos</v>
          </cell>
          <cell r="AB2">
            <v>1</v>
          </cell>
          <cell r="AC2" t="str">
            <v>Instrumentos e ações em planejamento e gestão pública</v>
          </cell>
          <cell r="AD2">
            <v>1</v>
          </cell>
          <cell r="AE2" t="str">
            <v>Ações complementares às obras</v>
          </cell>
          <cell r="AF2">
            <v>3</v>
          </cell>
          <cell r="AG2" t="str">
            <v>Gerenciamento</v>
          </cell>
          <cell r="AH2">
            <v>1</v>
          </cell>
          <cell r="AI2" t="str">
            <v>Trabalho social</v>
          </cell>
          <cell r="AJ2">
            <v>4</v>
          </cell>
        </row>
        <row r="3">
          <cell r="B3" t="str">
            <v>Unidades habitacionais</v>
          </cell>
        </row>
        <row r="4">
          <cell r="B4" t="str">
            <v>Equipamentos comunitários</v>
          </cell>
        </row>
        <row r="5">
          <cell r="B5" t="str">
            <v>Pavimentação</v>
          </cell>
        </row>
        <row r="6">
          <cell r="B6" t="str">
            <v xml:space="preserve">Drenagem </v>
          </cell>
        </row>
        <row r="7">
          <cell r="B7" t="str">
            <v>Abastecimento de água</v>
          </cell>
        </row>
        <row r="8">
          <cell r="B8" t="str">
            <v>Esgotamento sanitário</v>
          </cell>
        </row>
        <row r="9">
          <cell r="B9" t="str">
            <v>Energia elétrica e iluminação pública</v>
          </cell>
        </row>
        <row r="10">
          <cell r="B10" t="str">
            <v>Coleta e tratamento de resíduos sólidos</v>
          </cell>
        </row>
        <row r="11">
          <cell r="B11" t="str">
            <v xml:space="preserve">Contenção e estabilização de encostas </v>
          </cell>
        </row>
        <row r="12">
          <cell r="B12" t="str">
            <v>Regularização fundiária</v>
          </cell>
        </row>
        <row r="13">
          <cell r="B13" t="str">
            <v>Aquisição de terreno</v>
          </cell>
        </row>
        <row r="14">
          <cell r="B14" t="str">
            <v>Aquisição de equipamentos e insumos</v>
          </cell>
        </row>
        <row r="15">
          <cell r="B15" t="str">
            <v>Elaboração de estudos e projetos</v>
          </cell>
        </row>
        <row r="16">
          <cell r="B16" t="str">
            <v>Instrumentos e ações em planejamento e gestão pública</v>
          </cell>
        </row>
        <row r="17">
          <cell r="B17" t="str">
            <v>Ações complementares às obras</v>
          </cell>
        </row>
        <row r="18">
          <cell r="B18" t="str">
            <v>Gerenciamento</v>
          </cell>
        </row>
        <row r="19">
          <cell r="B19" t="str">
            <v>Trabalho social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çamento"/>
      <sheetName val="Memoria"/>
      <sheetName val="PLQ"/>
      <sheetName val="QCI"/>
      <sheetName val="Resumo _ Licitação"/>
      <sheetName val="CRONOGRAMA_ Licitação"/>
      <sheetName val="PLE"/>
      <sheetName val="CFF"/>
      <sheetName val="Distâncias"/>
      <sheetName val="Sinapi"/>
      <sheetName val="FDE"/>
      <sheetName val="SIUR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09"/>
  <sheetViews>
    <sheetView topLeftCell="A139" zoomScaleNormal="100" zoomScaleSheetLayoutView="100" workbookViewId="0">
      <selection activeCell="G22" sqref="G22"/>
    </sheetView>
  </sheetViews>
  <sheetFormatPr defaultColWidth="14.42578125" defaultRowHeight="15" customHeight="1" outlineLevelRow="1" outlineLevelCol="1" x14ac:dyDescent="0.2"/>
  <cols>
    <col min="1" max="1" width="14.42578125" style="5" customWidth="1"/>
    <col min="2" max="2" width="15.5703125" style="5" customWidth="1"/>
    <col min="3" max="3" width="19.7109375" style="5" customWidth="1"/>
    <col min="4" max="4" width="77.140625" style="5" customWidth="1" outlineLevel="1"/>
    <col min="5" max="5" width="10.42578125" style="5" customWidth="1" outlineLevel="1"/>
    <col min="6" max="6" width="11.7109375" style="5" bestFit="1" customWidth="1" outlineLevel="1"/>
    <col min="7" max="7" width="14" style="151" customWidth="1"/>
    <col min="8" max="8" width="14" style="5" customWidth="1"/>
    <col min="9" max="9" width="19.7109375" style="27" customWidth="1"/>
    <col min="10" max="10" width="10" style="28" bestFit="1" customWidth="1"/>
    <col min="11" max="11" width="10.85546875" style="5" customWidth="1"/>
    <col min="12" max="12" width="9.140625" style="5" customWidth="1"/>
    <col min="13" max="16384" width="14.42578125" style="5"/>
  </cols>
  <sheetData>
    <row r="1" spans="1:12" ht="15" customHeight="1" x14ac:dyDescent="0.2">
      <c r="A1" s="6"/>
      <c r="B1" s="120"/>
      <c r="C1" s="160"/>
      <c r="D1" s="160"/>
      <c r="E1" s="160"/>
      <c r="F1" s="160"/>
      <c r="G1" s="160"/>
      <c r="H1" s="160"/>
      <c r="I1" s="160"/>
      <c r="J1" s="161"/>
    </row>
    <row r="2" spans="1:12" ht="32.25" customHeight="1" x14ac:dyDescent="0.2">
      <c r="A2" s="7"/>
      <c r="B2" s="102"/>
      <c r="C2" s="162"/>
      <c r="D2" s="162"/>
      <c r="E2" s="162"/>
      <c r="F2" s="162"/>
      <c r="G2" s="162"/>
      <c r="H2" s="162"/>
      <c r="I2" s="162"/>
      <c r="J2" s="163"/>
      <c r="K2" s="2"/>
      <c r="L2" s="2"/>
    </row>
    <row r="3" spans="1:12" ht="18.75" customHeight="1" x14ac:dyDescent="0.2">
      <c r="A3" s="8"/>
      <c r="B3" s="102"/>
      <c r="C3" s="164"/>
      <c r="D3" s="164"/>
      <c r="E3" s="164"/>
      <c r="F3" s="164"/>
      <c r="G3" s="164"/>
      <c r="H3" s="164"/>
      <c r="I3" s="164"/>
      <c r="J3" s="165"/>
      <c r="K3" s="2"/>
      <c r="L3" s="2"/>
    </row>
    <row r="4" spans="1:12" ht="16.5" customHeight="1" x14ac:dyDescent="0.2">
      <c r="A4" s="8"/>
      <c r="B4" s="102"/>
      <c r="C4" s="166"/>
      <c r="D4" s="166"/>
      <c r="E4" s="166"/>
      <c r="F4" s="166"/>
      <c r="G4" s="166"/>
      <c r="H4" s="166"/>
      <c r="I4" s="166"/>
      <c r="J4" s="167"/>
      <c r="K4" s="2"/>
      <c r="L4" s="2"/>
    </row>
    <row r="5" spans="1:12" ht="7.5" customHeight="1" thickBot="1" x14ac:dyDescent="0.25">
      <c r="A5" s="9"/>
      <c r="B5" s="10"/>
      <c r="C5" s="100"/>
      <c r="D5" s="121"/>
      <c r="E5" s="122"/>
      <c r="F5" s="123"/>
      <c r="G5" s="150"/>
      <c r="H5" s="122"/>
      <c r="I5" s="122"/>
      <c r="J5" s="124"/>
      <c r="K5" s="2"/>
      <c r="L5" s="2"/>
    </row>
    <row r="6" spans="1:12" ht="20.25" customHeight="1" x14ac:dyDescent="0.2">
      <c r="A6" s="137" t="s">
        <v>139</v>
      </c>
      <c r="B6" s="138" t="s">
        <v>1444</v>
      </c>
      <c r="C6" s="138"/>
      <c r="D6" s="237"/>
      <c r="E6" s="238"/>
      <c r="F6" s="239"/>
      <c r="G6" s="240"/>
      <c r="H6" s="238"/>
      <c r="I6" s="238"/>
      <c r="J6" s="241"/>
      <c r="K6" s="2"/>
      <c r="L6" s="2"/>
    </row>
    <row r="7" spans="1:12" ht="5.25" customHeight="1" x14ac:dyDescent="0.2">
      <c r="A7" s="242"/>
      <c r="B7" s="243"/>
      <c r="C7" s="244"/>
      <c r="D7" s="245"/>
      <c r="E7" s="34"/>
      <c r="F7" s="246"/>
      <c r="G7" s="247"/>
      <c r="H7" s="34"/>
      <c r="I7" s="34"/>
      <c r="J7" s="248"/>
      <c r="K7" s="2"/>
      <c r="L7" s="2"/>
    </row>
    <row r="8" spans="1:12" ht="14.25" customHeight="1" x14ac:dyDescent="0.2">
      <c r="A8" s="37" t="s">
        <v>1</v>
      </c>
      <c r="B8" s="38"/>
      <c r="C8" s="249" t="s">
        <v>1443</v>
      </c>
      <c r="D8" s="249"/>
      <c r="E8" s="34"/>
      <c r="F8" s="250" t="s">
        <v>140</v>
      </c>
      <c r="G8" s="251"/>
      <c r="H8" s="252"/>
      <c r="I8" s="253">
        <v>2110.6999999999998</v>
      </c>
      <c r="J8" s="254"/>
      <c r="K8" s="2"/>
      <c r="L8" s="2"/>
    </row>
    <row r="9" spans="1:12" ht="4.5" customHeight="1" x14ac:dyDescent="0.2">
      <c r="A9" s="37"/>
      <c r="B9" s="38"/>
      <c r="C9" s="39"/>
      <c r="D9" s="39"/>
      <c r="E9" s="34"/>
      <c r="F9" s="255"/>
      <c r="G9" s="256"/>
      <c r="H9" s="257"/>
      <c r="I9" s="34"/>
      <c r="J9" s="254"/>
      <c r="K9" s="2"/>
      <c r="L9" s="2"/>
    </row>
    <row r="10" spans="1:12" ht="15.75" customHeight="1" x14ac:dyDescent="0.2">
      <c r="A10" s="37" t="s">
        <v>2</v>
      </c>
      <c r="B10" s="39" t="s">
        <v>1445</v>
      </c>
      <c r="C10" s="39"/>
      <c r="D10" s="39"/>
      <c r="E10" s="34"/>
      <c r="F10" s="258" t="s">
        <v>3</v>
      </c>
      <c r="G10" s="258"/>
      <c r="H10" s="44"/>
      <c r="I10" s="259">
        <f>G577</f>
        <v>0</v>
      </c>
      <c r="J10" s="260"/>
      <c r="K10" s="2"/>
      <c r="L10" s="2"/>
    </row>
    <row r="11" spans="1:12" ht="3.75" customHeight="1" x14ac:dyDescent="0.2">
      <c r="A11" s="261"/>
      <c r="B11" s="34"/>
      <c r="C11" s="36"/>
      <c r="D11" s="36"/>
      <c r="E11" s="34"/>
      <c r="F11" s="257"/>
      <c r="G11" s="256"/>
      <c r="H11" s="257"/>
      <c r="I11" s="262"/>
      <c r="J11" s="263"/>
      <c r="K11" s="2"/>
      <c r="L11" s="2"/>
    </row>
    <row r="12" spans="1:12" ht="15.75" customHeight="1" thickBot="1" x14ac:dyDescent="0.25">
      <c r="A12" s="139" t="s">
        <v>4</v>
      </c>
      <c r="B12" s="141" t="s">
        <v>2046</v>
      </c>
      <c r="C12" s="140"/>
      <c r="D12" s="140"/>
      <c r="E12" s="141"/>
      <c r="F12" s="264" t="s">
        <v>141</v>
      </c>
      <c r="G12" s="265"/>
      <c r="H12" s="264"/>
      <c r="I12" s="266">
        <f>I10/I8</f>
        <v>0</v>
      </c>
      <c r="J12" s="267"/>
      <c r="K12" s="2"/>
      <c r="L12" s="2"/>
    </row>
    <row r="13" spans="1:12" ht="7.5" customHeight="1" thickBot="1" x14ac:dyDescent="0.25">
      <c r="A13" s="268"/>
      <c r="B13" s="269"/>
      <c r="C13" s="269"/>
      <c r="D13" s="270"/>
      <c r="E13" s="271"/>
      <c r="F13" s="272"/>
      <c r="G13" s="273"/>
      <c r="H13" s="271"/>
      <c r="I13" s="272"/>
      <c r="J13" s="274"/>
      <c r="K13" s="2"/>
      <c r="L13" s="2"/>
    </row>
    <row r="14" spans="1:12" s="16" customFormat="1" ht="54.75" thickBot="1" x14ac:dyDescent="0.3">
      <c r="A14" s="275" t="s">
        <v>5</v>
      </c>
      <c r="B14" s="276" t="s">
        <v>7</v>
      </c>
      <c r="C14" s="277" t="s">
        <v>6</v>
      </c>
      <c r="D14" s="278" t="s">
        <v>8</v>
      </c>
      <c r="E14" s="279" t="s">
        <v>9</v>
      </c>
      <c r="F14" s="280" t="s">
        <v>10</v>
      </c>
      <c r="G14" s="281" t="s">
        <v>126</v>
      </c>
      <c r="H14" s="282" t="s">
        <v>1430</v>
      </c>
      <c r="I14" s="282" t="s">
        <v>1950</v>
      </c>
      <c r="J14" s="283" t="s">
        <v>11</v>
      </c>
      <c r="K14" s="15"/>
      <c r="L14" s="15"/>
    </row>
    <row r="15" spans="1:12" ht="15.75" thickBot="1" x14ac:dyDescent="0.25">
      <c r="A15" s="284">
        <v>1</v>
      </c>
      <c r="B15" s="285"/>
      <c r="C15" s="286"/>
      <c r="D15" s="287" t="s">
        <v>128</v>
      </c>
      <c r="E15" s="288">
        <f>SUM(E16,E26)</f>
        <v>0</v>
      </c>
      <c r="F15" s="288"/>
      <c r="G15" s="289"/>
      <c r="H15" s="288"/>
      <c r="I15" s="288"/>
      <c r="J15" s="290" t="e">
        <f>E15/$G$577</f>
        <v>#DIV/0!</v>
      </c>
      <c r="K15" s="17"/>
      <c r="L15" s="17"/>
    </row>
    <row r="16" spans="1:12" ht="12.75" outlineLevel="1" x14ac:dyDescent="0.2">
      <c r="A16" s="291" t="s">
        <v>12</v>
      </c>
      <c r="B16" s="292"/>
      <c r="C16" s="293"/>
      <c r="D16" s="294" t="s">
        <v>128</v>
      </c>
      <c r="E16" s="295">
        <f>SUM(I17:I25)</f>
        <v>0</v>
      </c>
      <c r="F16" s="296"/>
      <c r="G16" s="297"/>
      <c r="H16" s="296"/>
      <c r="I16" s="292"/>
      <c r="J16" s="298" t="e">
        <f>E16/$G$577</f>
        <v>#DIV/0!</v>
      </c>
      <c r="K16" s="2"/>
      <c r="L16" s="2"/>
    </row>
    <row r="17" spans="1:12" ht="25.5" outlineLevel="1" x14ac:dyDescent="0.2">
      <c r="A17" s="299" t="s">
        <v>13</v>
      </c>
      <c r="B17" s="300" t="s">
        <v>118</v>
      </c>
      <c r="C17" s="301">
        <v>103689</v>
      </c>
      <c r="D17" s="302" t="s">
        <v>221</v>
      </c>
      <c r="E17" s="303" t="s">
        <v>109</v>
      </c>
      <c r="F17" s="304">
        <v>10</v>
      </c>
      <c r="G17" s="583"/>
      <c r="H17" s="303">
        <f t="shared" ref="H17:H25" si="0">ROUND(G17*(1+$F$578),2)</f>
        <v>0</v>
      </c>
      <c r="I17" s="303">
        <f>ROUND(H17*F17,2)</f>
        <v>0</v>
      </c>
      <c r="J17" s="305" t="e">
        <f t="shared" ref="J17:J25" si="1">I17/$G$577</f>
        <v>#DIV/0!</v>
      </c>
      <c r="K17" s="2"/>
      <c r="L17" s="2"/>
    </row>
    <row r="18" spans="1:12" ht="12.75" outlineLevel="1" x14ac:dyDescent="0.2">
      <c r="A18" s="299" t="s">
        <v>113</v>
      </c>
      <c r="B18" s="301" t="s">
        <v>118</v>
      </c>
      <c r="C18" s="300" t="s">
        <v>222</v>
      </c>
      <c r="D18" s="302" t="s">
        <v>223</v>
      </c>
      <c r="E18" s="303" t="s">
        <v>109</v>
      </c>
      <c r="F18" s="304">
        <v>99</v>
      </c>
      <c r="G18" s="583"/>
      <c r="H18" s="303">
        <f t="shared" si="0"/>
        <v>0</v>
      </c>
      <c r="I18" s="303">
        <f t="shared" ref="I18:I25" si="2">ROUND(H18*F18,2)</f>
        <v>0</v>
      </c>
      <c r="J18" s="305" t="e">
        <f t="shared" si="1"/>
        <v>#DIV/0!</v>
      </c>
      <c r="K18" s="2"/>
      <c r="L18" s="2"/>
    </row>
    <row r="19" spans="1:12" ht="38.25" outlineLevel="1" x14ac:dyDescent="0.2">
      <c r="A19" s="299" t="s">
        <v>114</v>
      </c>
      <c r="B19" s="301" t="s">
        <v>118</v>
      </c>
      <c r="C19" s="300" t="s">
        <v>224</v>
      </c>
      <c r="D19" s="302" t="s">
        <v>225</v>
      </c>
      <c r="E19" s="303" t="s">
        <v>14</v>
      </c>
      <c r="F19" s="304">
        <v>1</v>
      </c>
      <c r="G19" s="583"/>
      <c r="H19" s="303">
        <f t="shared" si="0"/>
        <v>0</v>
      </c>
      <c r="I19" s="303">
        <f t="shared" si="2"/>
        <v>0</v>
      </c>
      <c r="J19" s="305" t="e">
        <f t="shared" si="1"/>
        <v>#DIV/0!</v>
      </c>
      <c r="K19" s="2"/>
      <c r="L19" s="2"/>
    </row>
    <row r="20" spans="1:12" ht="12.75" outlineLevel="1" x14ac:dyDescent="0.2">
      <c r="A20" s="299" t="s">
        <v>115</v>
      </c>
      <c r="B20" s="301" t="s">
        <v>226</v>
      </c>
      <c r="C20" s="300" t="s">
        <v>227</v>
      </c>
      <c r="D20" s="302" t="s">
        <v>228</v>
      </c>
      <c r="E20" s="303" t="s">
        <v>14</v>
      </c>
      <c r="F20" s="304">
        <v>1</v>
      </c>
      <c r="G20" s="610">
        <f>VLOOKUP(C20,Composições!$B$15:$G$1328,6,0)</f>
        <v>0</v>
      </c>
      <c r="H20" s="303">
        <f t="shared" si="0"/>
        <v>0</v>
      </c>
      <c r="I20" s="303">
        <f t="shared" si="2"/>
        <v>0</v>
      </c>
      <c r="J20" s="305" t="e">
        <f t="shared" si="1"/>
        <v>#DIV/0!</v>
      </c>
      <c r="K20" s="2"/>
      <c r="L20" s="2"/>
    </row>
    <row r="21" spans="1:12" ht="25.5" outlineLevel="1" x14ac:dyDescent="0.2">
      <c r="A21" s="299" t="s">
        <v>116</v>
      </c>
      <c r="B21" s="301" t="s">
        <v>118</v>
      </c>
      <c r="C21" s="300" t="s">
        <v>229</v>
      </c>
      <c r="D21" s="302" t="s">
        <v>230</v>
      </c>
      <c r="E21" s="303" t="s">
        <v>129</v>
      </c>
      <c r="F21" s="304">
        <v>127.78</v>
      </c>
      <c r="G21" s="583"/>
      <c r="H21" s="303">
        <f t="shared" si="0"/>
        <v>0</v>
      </c>
      <c r="I21" s="303">
        <f t="shared" si="2"/>
        <v>0</v>
      </c>
      <c r="J21" s="305" t="e">
        <f t="shared" si="1"/>
        <v>#DIV/0!</v>
      </c>
      <c r="K21" s="2"/>
      <c r="L21" s="2"/>
    </row>
    <row r="22" spans="1:12" ht="38.25" outlineLevel="1" x14ac:dyDescent="0.2">
      <c r="A22" s="299" t="s">
        <v>117</v>
      </c>
      <c r="B22" s="301" t="s">
        <v>226</v>
      </c>
      <c r="C22" s="306" t="s">
        <v>231</v>
      </c>
      <c r="D22" s="307" t="s">
        <v>232</v>
      </c>
      <c r="E22" s="308" t="s">
        <v>233</v>
      </c>
      <c r="F22" s="304">
        <v>8</v>
      </c>
      <c r="G22" s="610">
        <f>VLOOKUP(C22,Composições!$B$15:$G$1328,6,0)</f>
        <v>0</v>
      </c>
      <c r="H22" s="303">
        <f t="shared" si="0"/>
        <v>0</v>
      </c>
      <c r="I22" s="303">
        <f t="shared" si="2"/>
        <v>0</v>
      </c>
      <c r="J22" s="305" t="e">
        <f t="shared" si="1"/>
        <v>#DIV/0!</v>
      </c>
      <c r="K22" s="2"/>
      <c r="L22" s="2"/>
    </row>
    <row r="23" spans="1:12" s="19" customFormat="1" ht="38.25" outlineLevel="1" x14ac:dyDescent="0.2">
      <c r="A23" s="299" t="s">
        <v>130</v>
      </c>
      <c r="B23" s="301" t="s">
        <v>226</v>
      </c>
      <c r="C23" s="309" t="s">
        <v>234</v>
      </c>
      <c r="D23" s="302" t="s">
        <v>235</v>
      </c>
      <c r="E23" s="303" t="s">
        <v>233</v>
      </c>
      <c r="F23" s="310">
        <v>8</v>
      </c>
      <c r="G23" s="610">
        <f>VLOOKUP(C23,Composições!$B$15:$G$1328,6,0)</f>
        <v>0</v>
      </c>
      <c r="H23" s="303">
        <f t="shared" si="0"/>
        <v>0</v>
      </c>
      <c r="I23" s="303">
        <f t="shared" si="2"/>
        <v>0</v>
      </c>
      <c r="J23" s="305" t="e">
        <f t="shared" si="1"/>
        <v>#DIV/0!</v>
      </c>
      <c r="K23" s="18"/>
      <c r="L23" s="18"/>
    </row>
    <row r="24" spans="1:12" s="19" customFormat="1" ht="38.25" outlineLevel="1" x14ac:dyDescent="0.2">
      <c r="A24" s="299" t="s">
        <v>131</v>
      </c>
      <c r="B24" s="301" t="s">
        <v>226</v>
      </c>
      <c r="C24" s="309" t="s">
        <v>236</v>
      </c>
      <c r="D24" s="302" t="s">
        <v>237</v>
      </c>
      <c r="E24" s="303" t="s">
        <v>233</v>
      </c>
      <c r="F24" s="304">
        <v>8</v>
      </c>
      <c r="G24" s="610">
        <f>VLOOKUP(C24,Composições!$B$15:$G$1328,6,0)</f>
        <v>0</v>
      </c>
      <c r="H24" s="303">
        <f t="shared" si="0"/>
        <v>0</v>
      </c>
      <c r="I24" s="303">
        <f t="shared" si="2"/>
        <v>0</v>
      </c>
      <c r="J24" s="311" t="e">
        <f t="shared" si="1"/>
        <v>#DIV/0!</v>
      </c>
      <c r="K24" s="18"/>
      <c r="L24" s="18"/>
    </row>
    <row r="25" spans="1:12" s="19" customFormat="1" ht="12.75" outlineLevel="1" x14ac:dyDescent="0.2">
      <c r="A25" s="299" t="s">
        <v>132</v>
      </c>
      <c r="B25" s="301" t="s">
        <v>226</v>
      </c>
      <c r="C25" s="312" t="s">
        <v>238</v>
      </c>
      <c r="D25" s="302" t="s">
        <v>239</v>
      </c>
      <c r="E25" s="303" t="s">
        <v>14</v>
      </c>
      <c r="F25" s="304">
        <v>1</v>
      </c>
      <c r="G25" s="610">
        <f>VLOOKUP(C25,Composições!$B$15:$G$1328,6,0)</f>
        <v>0</v>
      </c>
      <c r="H25" s="303">
        <f t="shared" si="0"/>
        <v>0</v>
      </c>
      <c r="I25" s="303">
        <f t="shared" si="2"/>
        <v>0</v>
      </c>
      <c r="J25" s="311" t="e">
        <f t="shared" si="1"/>
        <v>#DIV/0!</v>
      </c>
      <c r="K25" s="18"/>
      <c r="L25" s="18"/>
    </row>
    <row r="26" spans="1:12" s="19" customFormat="1" ht="12.75" outlineLevel="1" x14ac:dyDescent="0.2">
      <c r="A26" s="291" t="s">
        <v>2017</v>
      </c>
      <c r="B26" s="292"/>
      <c r="C26" s="293"/>
      <c r="D26" s="294" t="s">
        <v>2018</v>
      </c>
      <c r="E26" s="295">
        <f>I27+I28</f>
        <v>0</v>
      </c>
      <c r="F26" s="296"/>
      <c r="G26" s="297"/>
      <c r="H26" s="296"/>
      <c r="I26" s="292"/>
      <c r="J26" s="298" t="e">
        <f>E26/$G$577</f>
        <v>#DIV/0!</v>
      </c>
      <c r="K26" s="18"/>
      <c r="L26" s="18"/>
    </row>
    <row r="27" spans="1:12" s="19" customFormat="1" ht="12.75" outlineLevel="1" x14ac:dyDescent="0.2">
      <c r="A27" s="299" t="s">
        <v>2024</v>
      </c>
      <c r="B27" s="301" t="s">
        <v>119</v>
      </c>
      <c r="C27" s="300" t="s">
        <v>2019</v>
      </c>
      <c r="D27" s="302" t="s">
        <v>2020</v>
      </c>
      <c r="E27" s="303" t="s">
        <v>129</v>
      </c>
      <c r="F27" s="304">
        <v>240</v>
      </c>
      <c r="G27" s="583"/>
      <c r="H27" s="303">
        <f>ROUND(G27*(1+$F$578),2)</f>
        <v>0</v>
      </c>
      <c r="I27" s="303">
        <f t="shared" ref="I27:I28" si="3">ROUND(H27*F27,2)</f>
        <v>0</v>
      </c>
      <c r="J27" s="311" t="e">
        <f>I27/$G$577</f>
        <v>#DIV/0!</v>
      </c>
      <c r="K27" s="18"/>
      <c r="L27" s="18"/>
    </row>
    <row r="28" spans="1:12" s="19" customFormat="1" ht="13.5" outlineLevel="1" thickBot="1" x14ac:dyDescent="0.25">
      <c r="A28" s="299" t="s">
        <v>2025</v>
      </c>
      <c r="B28" s="301" t="s">
        <v>119</v>
      </c>
      <c r="C28" s="300" t="s">
        <v>2021</v>
      </c>
      <c r="D28" s="302" t="s">
        <v>2022</v>
      </c>
      <c r="E28" s="303" t="s">
        <v>2023</v>
      </c>
      <c r="F28" s="304">
        <v>1</v>
      </c>
      <c r="G28" s="583"/>
      <c r="H28" s="303">
        <f>ROUND(G28*(1+$F$578),2)</f>
        <v>0</v>
      </c>
      <c r="I28" s="303">
        <f t="shared" si="3"/>
        <v>0</v>
      </c>
      <c r="J28" s="311" t="e">
        <f>I28/$G$577</f>
        <v>#DIV/0!</v>
      </c>
      <c r="K28" s="18"/>
      <c r="L28" s="18"/>
    </row>
    <row r="29" spans="1:12" ht="15.75" thickBot="1" x14ac:dyDescent="0.25">
      <c r="A29" s="284">
        <v>2</v>
      </c>
      <c r="B29" s="285"/>
      <c r="C29" s="313"/>
      <c r="D29" s="287" t="s">
        <v>240</v>
      </c>
      <c r="E29" s="288">
        <f>SUM(E30,E36,E40)</f>
        <v>0</v>
      </c>
      <c r="F29" s="288"/>
      <c r="G29" s="289"/>
      <c r="H29" s="288"/>
      <c r="I29" s="288"/>
      <c r="J29" s="290" t="e">
        <f>E29/$G$577</f>
        <v>#DIV/0!</v>
      </c>
      <c r="K29" s="17"/>
      <c r="L29" s="17"/>
    </row>
    <row r="30" spans="1:12" s="19" customFormat="1" ht="14.25" outlineLevel="1" x14ac:dyDescent="0.2">
      <c r="A30" s="291" t="s">
        <v>15</v>
      </c>
      <c r="B30" s="292"/>
      <c r="C30" s="314"/>
      <c r="D30" s="315" t="s">
        <v>241</v>
      </c>
      <c r="E30" s="295">
        <f>SUM(I31:I35)</f>
        <v>0</v>
      </c>
      <c r="F30" s="296"/>
      <c r="G30" s="297"/>
      <c r="H30" s="296"/>
      <c r="I30" s="292"/>
      <c r="J30" s="316" t="e">
        <f>E30/$G$577</f>
        <v>#DIV/0!</v>
      </c>
      <c r="K30" s="20"/>
      <c r="L30" s="20"/>
    </row>
    <row r="31" spans="1:12" s="19" customFormat="1" ht="38.25" outlineLevel="1" x14ac:dyDescent="0.2">
      <c r="A31" s="299" t="s">
        <v>16</v>
      </c>
      <c r="B31" s="301" t="s">
        <v>118</v>
      </c>
      <c r="C31" s="309" t="s">
        <v>242</v>
      </c>
      <c r="D31" s="302" t="s">
        <v>243</v>
      </c>
      <c r="E31" s="303" t="s">
        <v>109</v>
      </c>
      <c r="F31" s="310">
        <v>1575</v>
      </c>
      <c r="G31" s="583"/>
      <c r="H31" s="303">
        <f>ROUND(G31*(1+$F$578),2)</f>
        <v>0</v>
      </c>
      <c r="I31" s="303">
        <f>ROUND(H31*F31,2)</f>
        <v>0</v>
      </c>
      <c r="J31" s="305" t="e">
        <f>I31/$G$577</f>
        <v>#DIV/0!</v>
      </c>
      <c r="K31" s="20"/>
      <c r="L31" s="20"/>
    </row>
    <row r="32" spans="1:12" s="19" customFormat="1" ht="38.25" outlineLevel="1" x14ac:dyDescent="0.2">
      <c r="A32" s="299" t="s">
        <v>17</v>
      </c>
      <c r="B32" s="301" t="s">
        <v>118</v>
      </c>
      <c r="C32" s="309" t="s">
        <v>244</v>
      </c>
      <c r="D32" s="302" t="s">
        <v>245</v>
      </c>
      <c r="E32" s="303" t="s">
        <v>98</v>
      </c>
      <c r="F32" s="310">
        <v>158.44</v>
      </c>
      <c r="G32" s="583"/>
      <c r="H32" s="303">
        <f>ROUND(G32*(1+$F$578),2)</f>
        <v>0</v>
      </c>
      <c r="I32" s="303">
        <f t="shared" ref="I32:I39" si="4">ROUND(H32*F32,2)</f>
        <v>0</v>
      </c>
      <c r="J32" s="305" t="e">
        <f>I32/$G$577</f>
        <v>#DIV/0!</v>
      </c>
      <c r="K32" s="20"/>
      <c r="L32" s="20"/>
    </row>
    <row r="33" spans="1:12" s="19" customFormat="1" ht="25.5" outlineLevel="1" x14ac:dyDescent="0.2">
      <c r="A33" s="299" t="s">
        <v>110</v>
      </c>
      <c r="B33" s="301" t="s">
        <v>118</v>
      </c>
      <c r="C33" s="309" t="s">
        <v>246</v>
      </c>
      <c r="D33" s="302" t="s">
        <v>247</v>
      </c>
      <c r="E33" s="303" t="s">
        <v>98</v>
      </c>
      <c r="F33" s="310">
        <v>250.58</v>
      </c>
      <c r="G33" s="583"/>
      <c r="H33" s="303">
        <f>ROUND(G33*(1+$F$578),2)</f>
        <v>0</v>
      </c>
      <c r="I33" s="303">
        <f t="shared" si="4"/>
        <v>0</v>
      </c>
      <c r="J33" s="305" t="e">
        <f>I33/$G$577</f>
        <v>#DIV/0!</v>
      </c>
      <c r="K33" s="20"/>
      <c r="L33" s="20"/>
    </row>
    <row r="34" spans="1:12" s="19" customFormat="1" ht="25.5" outlineLevel="1" x14ac:dyDescent="0.2">
      <c r="A34" s="299" t="s">
        <v>133</v>
      </c>
      <c r="B34" s="301" t="s">
        <v>118</v>
      </c>
      <c r="C34" s="309" t="s">
        <v>248</v>
      </c>
      <c r="D34" s="302" t="s">
        <v>249</v>
      </c>
      <c r="E34" s="303" t="s">
        <v>109</v>
      </c>
      <c r="F34" s="310">
        <v>107.09</v>
      </c>
      <c r="G34" s="583"/>
      <c r="H34" s="303">
        <f>ROUND(G34*(1+$F$578),2)</f>
        <v>0</v>
      </c>
      <c r="I34" s="303">
        <f t="shared" si="4"/>
        <v>0</v>
      </c>
      <c r="J34" s="305" t="e">
        <f>I34/$G$577</f>
        <v>#DIV/0!</v>
      </c>
      <c r="K34" s="20"/>
      <c r="L34" s="20"/>
    </row>
    <row r="35" spans="1:12" s="19" customFormat="1" ht="51" outlineLevel="1" x14ac:dyDescent="0.2">
      <c r="A35" s="317" t="s">
        <v>134</v>
      </c>
      <c r="B35" s="318" t="s">
        <v>118</v>
      </c>
      <c r="C35" s="319" t="s">
        <v>250</v>
      </c>
      <c r="D35" s="320" t="s">
        <v>251</v>
      </c>
      <c r="E35" s="321" t="s">
        <v>98</v>
      </c>
      <c r="F35" s="322">
        <v>210.86</v>
      </c>
      <c r="G35" s="584"/>
      <c r="H35" s="303">
        <f>ROUND(G35*(1+$F$578),2)</f>
        <v>0</v>
      </c>
      <c r="I35" s="303">
        <f t="shared" si="4"/>
        <v>0</v>
      </c>
      <c r="J35" s="323" t="e">
        <f>I35/$G$577</f>
        <v>#DIV/0!</v>
      </c>
      <c r="K35" s="20"/>
      <c r="L35" s="20"/>
    </row>
    <row r="36" spans="1:12" s="19" customFormat="1" ht="14.25" outlineLevel="1" x14ac:dyDescent="0.2">
      <c r="A36" s="291" t="s">
        <v>253</v>
      </c>
      <c r="B36" s="324"/>
      <c r="C36" s="325"/>
      <c r="D36" s="326" t="s">
        <v>252</v>
      </c>
      <c r="E36" s="327">
        <f>SUM(I37:I39)</f>
        <v>0</v>
      </c>
      <c r="F36" s="328"/>
      <c r="G36" s="329"/>
      <c r="H36" s="328"/>
      <c r="I36" s="324"/>
      <c r="J36" s="330" t="e">
        <f>E36/$G$577</f>
        <v>#DIV/0!</v>
      </c>
      <c r="K36" s="20"/>
      <c r="L36" s="20"/>
    </row>
    <row r="37" spans="1:12" s="19" customFormat="1" ht="25.5" outlineLevel="1" x14ac:dyDescent="0.2">
      <c r="A37" s="299" t="s">
        <v>630</v>
      </c>
      <c r="B37" s="301" t="s">
        <v>118</v>
      </c>
      <c r="C37" s="309" t="s">
        <v>246</v>
      </c>
      <c r="D37" s="302" t="s">
        <v>247</v>
      </c>
      <c r="E37" s="303" t="s">
        <v>98</v>
      </c>
      <c r="F37" s="310">
        <v>15.68</v>
      </c>
      <c r="G37" s="583"/>
      <c r="H37" s="303">
        <f>ROUND(G37*(1+$F$578),2)</f>
        <v>0</v>
      </c>
      <c r="I37" s="303">
        <f t="shared" si="4"/>
        <v>0</v>
      </c>
      <c r="J37" s="305" t="e">
        <f>I37/$G$577</f>
        <v>#DIV/0!</v>
      </c>
      <c r="K37" s="20"/>
      <c r="L37" s="20"/>
    </row>
    <row r="38" spans="1:12" s="19" customFormat="1" ht="25.5" outlineLevel="1" x14ac:dyDescent="0.2">
      <c r="A38" s="299" t="s">
        <v>631</v>
      </c>
      <c r="B38" s="301" t="s">
        <v>118</v>
      </c>
      <c r="C38" s="309" t="s">
        <v>248</v>
      </c>
      <c r="D38" s="302" t="s">
        <v>249</v>
      </c>
      <c r="E38" s="303" t="s">
        <v>109</v>
      </c>
      <c r="F38" s="310">
        <v>13.37</v>
      </c>
      <c r="G38" s="583"/>
      <c r="H38" s="303">
        <f>ROUND(G38*(1+$F$578),2)</f>
        <v>0</v>
      </c>
      <c r="I38" s="303">
        <f t="shared" si="4"/>
        <v>0</v>
      </c>
      <c r="J38" s="305" t="e">
        <f>I38/$G$577</f>
        <v>#DIV/0!</v>
      </c>
      <c r="K38" s="20"/>
      <c r="L38" s="20"/>
    </row>
    <row r="39" spans="1:12" s="19" customFormat="1" ht="51" outlineLevel="1" x14ac:dyDescent="0.2">
      <c r="A39" s="331" t="s">
        <v>632</v>
      </c>
      <c r="B39" s="318" t="s">
        <v>118</v>
      </c>
      <c r="C39" s="319" t="s">
        <v>250</v>
      </c>
      <c r="D39" s="320" t="s">
        <v>251</v>
      </c>
      <c r="E39" s="321" t="s">
        <v>98</v>
      </c>
      <c r="F39" s="322">
        <v>11.42</v>
      </c>
      <c r="G39" s="584"/>
      <c r="H39" s="303">
        <f>ROUND(G39*(1+$F$578),2)</f>
        <v>0</v>
      </c>
      <c r="I39" s="303">
        <f t="shared" si="4"/>
        <v>0</v>
      </c>
      <c r="J39" s="323" t="e">
        <f>I39/$G$577</f>
        <v>#DIV/0!</v>
      </c>
      <c r="K39" s="20"/>
      <c r="L39" s="20"/>
    </row>
    <row r="40" spans="1:12" s="19" customFormat="1" ht="14.25" outlineLevel="1" x14ac:dyDescent="0.2">
      <c r="A40" s="332" t="s">
        <v>633</v>
      </c>
      <c r="B40" s="324"/>
      <c r="C40" s="325"/>
      <c r="D40" s="326" t="s">
        <v>254</v>
      </c>
      <c r="E40" s="327">
        <f>SUM(I41:I43)</f>
        <v>0</v>
      </c>
      <c r="F40" s="328"/>
      <c r="G40" s="329"/>
      <c r="H40" s="328"/>
      <c r="I40" s="324"/>
      <c r="J40" s="330" t="e">
        <f>E40/$G$577</f>
        <v>#DIV/0!</v>
      </c>
      <c r="K40" s="20"/>
      <c r="L40" s="20"/>
    </row>
    <row r="41" spans="1:12" ht="25.5" outlineLevel="1" x14ac:dyDescent="0.2">
      <c r="A41" s="333" t="s">
        <v>634</v>
      </c>
      <c r="B41" s="334" t="s">
        <v>118</v>
      </c>
      <c r="C41" s="335" t="s">
        <v>246</v>
      </c>
      <c r="D41" s="336" t="s">
        <v>247</v>
      </c>
      <c r="E41" s="337" t="s">
        <v>98</v>
      </c>
      <c r="F41" s="338">
        <v>3.65</v>
      </c>
      <c r="G41" s="583"/>
      <c r="H41" s="303">
        <f>ROUND(G41*(1+$F$578),2)</f>
        <v>0</v>
      </c>
      <c r="I41" s="303">
        <f t="shared" ref="I41:I43" si="5">ROUND(H41*F41,2)</f>
        <v>0</v>
      </c>
      <c r="J41" s="339" t="e">
        <f>I41/$G$577</f>
        <v>#DIV/0!</v>
      </c>
      <c r="K41" s="17"/>
      <c r="L41" s="17"/>
    </row>
    <row r="42" spans="1:12" ht="25.5" outlineLevel="1" x14ac:dyDescent="0.2">
      <c r="A42" s="333" t="s">
        <v>635</v>
      </c>
      <c r="B42" s="334" t="s">
        <v>118</v>
      </c>
      <c r="C42" s="335" t="s">
        <v>248</v>
      </c>
      <c r="D42" s="340" t="s">
        <v>249</v>
      </c>
      <c r="E42" s="341" t="s">
        <v>109</v>
      </c>
      <c r="F42" s="338">
        <v>4.84</v>
      </c>
      <c r="G42" s="583"/>
      <c r="H42" s="303">
        <f>ROUND(G42*(1+$F$578),2)</f>
        <v>0</v>
      </c>
      <c r="I42" s="303">
        <f t="shared" si="5"/>
        <v>0</v>
      </c>
      <c r="J42" s="342" t="e">
        <f>I42/$G$577</f>
        <v>#DIV/0!</v>
      </c>
      <c r="K42" s="17"/>
      <c r="L42" s="17"/>
    </row>
    <row r="43" spans="1:12" ht="51.75" outlineLevel="1" thickBot="1" x14ac:dyDescent="0.25">
      <c r="A43" s="333" t="s">
        <v>636</v>
      </c>
      <c r="B43" s="343" t="s">
        <v>118</v>
      </c>
      <c r="C43" s="301" t="s">
        <v>250</v>
      </c>
      <c r="D43" s="344" t="s">
        <v>251</v>
      </c>
      <c r="E43" s="341" t="s">
        <v>98</v>
      </c>
      <c r="F43" s="338">
        <v>1.23</v>
      </c>
      <c r="G43" s="583"/>
      <c r="H43" s="303">
        <f>ROUND(G43*(1+$F$578),2)</f>
        <v>0</v>
      </c>
      <c r="I43" s="303">
        <f t="shared" si="5"/>
        <v>0</v>
      </c>
      <c r="J43" s="342" t="e">
        <f>I43/$G$577</f>
        <v>#DIV/0!</v>
      </c>
      <c r="K43" s="17"/>
      <c r="L43" s="17"/>
    </row>
    <row r="44" spans="1:12" ht="15.75" thickBot="1" x14ac:dyDescent="0.25">
      <c r="A44" s="284">
        <v>3</v>
      </c>
      <c r="B44" s="285"/>
      <c r="C44" s="313"/>
      <c r="D44" s="287" t="s">
        <v>255</v>
      </c>
      <c r="E44" s="288">
        <f>SUM(E45,E54,E63,E73,E79)</f>
        <v>0</v>
      </c>
      <c r="F44" s="288"/>
      <c r="G44" s="289"/>
      <c r="H44" s="288"/>
      <c r="I44" s="288"/>
      <c r="J44" s="290" t="e">
        <f>E44/$G$577</f>
        <v>#DIV/0!</v>
      </c>
      <c r="K44" s="2"/>
      <c r="L44" s="2"/>
    </row>
    <row r="45" spans="1:12" ht="12.75" outlineLevel="1" x14ac:dyDescent="0.2">
      <c r="A45" s="291" t="s">
        <v>18</v>
      </c>
      <c r="B45" s="292"/>
      <c r="C45" s="293"/>
      <c r="D45" s="294" t="s">
        <v>256</v>
      </c>
      <c r="E45" s="295">
        <f>SUM(I46:I53)</f>
        <v>0</v>
      </c>
      <c r="F45" s="296"/>
      <c r="G45" s="297"/>
      <c r="H45" s="296"/>
      <c r="I45" s="292"/>
      <c r="J45" s="298" t="e">
        <f>E45/$G$577</f>
        <v>#DIV/0!</v>
      </c>
      <c r="K45" s="2"/>
      <c r="L45" s="2"/>
    </row>
    <row r="46" spans="1:12" ht="25.5" outlineLevel="1" x14ac:dyDescent="0.2">
      <c r="A46" s="345" t="s">
        <v>19</v>
      </c>
      <c r="B46" s="346" t="s">
        <v>118</v>
      </c>
      <c r="C46" s="347" t="s">
        <v>257</v>
      </c>
      <c r="D46" s="302" t="s">
        <v>258</v>
      </c>
      <c r="E46" s="303" t="s">
        <v>109</v>
      </c>
      <c r="F46" s="348">
        <v>50.65</v>
      </c>
      <c r="G46" s="583"/>
      <c r="H46" s="303">
        <f t="shared" ref="H46:H53" si="6">ROUND(G46*(1+$F$578),2)</f>
        <v>0</v>
      </c>
      <c r="I46" s="303">
        <f t="shared" ref="I46:I53" si="7">ROUND(H46*F46,2)</f>
        <v>0</v>
      </c>
      <c r="J46" s="305" t="e">
        <f t="shared" ref="J46:J53" si="8">I46/$G$577</f>
        <v>#DIV/0!</v>
      </c>
      <c r="K46" s="2"/>
      <c r="L46" s="2"/>
    </row>
    <row r="47" spans="1:12" ht="25.5" outlineLevel="1" x14ac:dyDescent="0.2">
      <c r="A47" s="345" t="s">
        <v>20</v>
      </c>
      <c r="B47" s="349" t="s">
        <v>118</v>
      </c>
      <c r="C47" s="350" t="s">
        <v>259</v>
      </c>
      <c r="D47" s="302" t="s">
        <v>260</v>
      </c>
      <c r="E47" s="351" t="s">
        <v>109</v>
      </c>
      <c r="F47" s="352">
        <v>147.71</v>
      </c>
      <c r="G47" s="585"/>
      <c r="H47" s="303">
        <f t="shared" si="6"/>
        <v>0</v>
      </c>
      <c r="I47" s="303">
        <f t="shared" si="7"/>
        <v>0</v>
      </c>
      <c r="J47" s="311" t="e">
        <f t="shared" si="8"/>
        <v>#DIV/0!</v>
      </c>
      <c r="K47" s="2"/>
      <c r="L47" s="2"/>
    </row>
    <row r="48" spans="1:12" ht="25.5" outlineLevel="1" x14ac:dyDescent="0.2">
      <c r="A48" s="345" t="s">
        <v>156</v>
      </c>
      <c r="B48" s="353" t="s">
        <v>118</v>
      </c>
      <c r="C48" s="354" t="s">
        <v>261</v>
      </c>
      <c r="D48" s="302" t="s">
        <v>262</v>
      </c>
      <c r="E48" s="303" t="s">
        <v>99</v>
      </c>
      <c r="F48" s="348">
        <v>317.2</v>
      </c>
      <c r="G48" s="583"/>
      <c r="H48" s="303">
        <f t="shared" si="6"/>
        <v>0</v>
      </c>
      <c r="I48" s="303">
        <f t="shared" si="7"/>
        <v>0</v>
      </c>
      <c r="J48" s="305" t="e">
        <f t="shared" si="8"/>
        <v>#DIV/0!</v>
      </c>
      <c r="K48" s="2"/>
      <c r="L48" s="2"/>
    </row>
    <row r="49" spans="1:12" ht="25.5" outlineLevel="1" x14ac:dyDescent="0.2">
      <c r="A49" s="345" t="s">
        <v>157</v>
      </c>
      <c r="B49" s="355" t="s">
        <v>118</v>
      </c>
      <c r="C49" s="347" t="s">
        <v>263</v>
      </c>
      <c r="D49" s="302" t="s">
        <v>264</v>
      </c>
      <c r="E49" s="303" t="s">
        <v>99</v>
      </c>
      <c r="F49" s="348">
        <v>281.25</v>
      </c>
      <c r="G49" s="583"/>
      <c r="H49" s="303">
        <f t="shared" si="6"/>
        <v>0</v>
      </c>
      <c r="I49" s="303">
        <f t="shared" si="7"/>
        <v>0</v>
      </c>
      <c r="J49" s="311" t="e">
        <f t="shared" si="8"/>
        <v>#DIV/0!</v>
      </c>
      <c r="K49" s="2"/>
      <c r="L49" s="2"/>
    </row>
    <row r="50" spans="1:12" ht="25.5" outlineLevel="1" x14ac:dyDescent="0.2">
      <c r="A50" s="345" t="s">
        <v>158</v>
      </c>
      <c r="B50" s="355" t="s">
        <v>118</v>
      </c>
      <c r="C50" s="347" t="s">
        <v>265</v>
      </c>
      <c r="D50" s="302" t="s">
        <v>266</v>
      </c>
      <c r="E50" s="303" t="s">
        <v>99</v>
      </c>
      <c r="F50" s="348">
        <v>366.94</v>
      </c>
      <c r="G50" s="583"/>
      <c r="H50" s="303">
        <f t="shared" si="6"/>
        <v>0</v>
      </c>
      <c r="I50" s="303">
        <f t="shared" si="7"/>
        <v>0</v>
      </c>
      <c r="J50" s="311" t="e">
        <f t="shared" si="8"/>
        <v>#DIV/0!</v>
      </c>
      <c r="K50" s="2"/>
      <c r="L50" s="2"/>
    </row>
    <row r="51" spans="1:12" ht="25.5" outlineLevel="1" x14ac:dyDescent="0.2">
      <c r="A51" s="345" t="s">
        <v>159</v>
      </c>
      <c r="B51" s="355" t="s">
        <v>118</v>
      </c>
      <c r="C51" s="347" t="s">
        <v>267</v>
      </c>
      <c r="D51" s="302" t="s">
        <v>268</v>
      </c>
      <c r="E51" s="303" t="s">
        <v>99</v>
      </c>
      <c r="F51" s="348">
        <v>225</v>
      </c>
      <c r="G51" s="583"/>
      <c r="H51" s="303">
        <f t="shared" si="6"/>
        <v>0</v>
      </c>
      <c r="I51" s="303">
        <f t="shared" si="7"/>
        <v>0</v>
      </c>
      <c r="J51" s="311" t="e">
        <f t="shared" si="8"/>
        <v>#DIV/0!</v>
      </c>
      <c r="K51" s="2"/>
      <c r="L51" s="2"/>
    </row>
    <row r="52" spans="1:12" ht="38.25" outlineLevel="1" x14ac:dyDescent="0.2">
      <c r="A52" s="345" t="s">
        <v>160</v>
      </c>
      <c r="B52" s="355" t="s">
        <v>118</v>
      </c>
      <c r="C52" s="347" t="s">
        <v>269</v>
      </c>
      <c r="D52" s="302" t="s">
        <v>270</v>
      </c>
      <c r="E52" s="303" t="s">
        <v>99</v>
      </c>
      <c r="F52" s="348">
        <v>134.38</v>
      </c>
      <c r="G52" s="583"/>
      <c r="H52" s="303">
        <f t="shared" si="6"/>
        <v>0</v>
      </c>
      <c r="I52" s="303">
        <f t="shared" si="7"/>
        <v>0</v>
      </c>
      <c r="J52" s="311" t="e">
        <f t="shared" si="8"/>
        <v>#DIV/0!</v>
      </c>
      <c r="K52" s="2"/>
      <c r="L52" s="2"/>
    </row>
    <row r="53" spans="1:12" ht="25.5" outlineLevel="1" x14ac:dyDescent="0.2">
      <c r="A53" s="356" t="s">
        <v>161</v>
      </c>
      <c r="B53" s="357" t="s">
        <v>118</v>
      </c>
      <c r="C53" s="358" t="s">
        <v>271</v>
      </c>
      <c r="D53" s="359" t="s">
        <v>272</v>
      </c>
      <c r="E53" s="321" t="s">
        <v>98</v>
      </c>
      <c r="F53" s="360">
        <v>19.55</v>
      </c>
      <c r="G53" s="584"/>
      <c r="H53" s="303">
        <f t="shared" si="6"/>
        <v>0</v>
      </c>
      <c r="I53" s="303">
        <f t="shared" si="7"/>
        <v>0</v>
      </c>
      <c r="J53" s="361" t="e">
        <f t="shared" si="8"/>
        <v>#DIV/0!</v>
      </c>
      <c r="K53" s="2"/>
      <c r="L53" s="2"/>
    </row>
    <row r="54" spans="1:12" ht="12.75" outlineLevel="1" x14ac:dyDescent="0.2">
      <c r="A54" s="291" t="s">
        <v>21</v>
      </c>
      <c r="B54" s="292"/>
      <c r="C54" s="293"/>
      <c r="D54" s="294" t="s">
        <v>273</v>
      </c>
      <c r="E54" s="327">
        <f>SUM(I55:I62)</f>
        <v>0</v>
      </c>
      <c r="F54" s="296"/>
      <c r="G54" s="329"/>
      <c r="H54" s="328"/>
      <c r="I54" s="324"/>
      <c r="J54" s="362" t="e">
        <f>E54/$G$577</f>
        <v>#DIV/0!</v>
      </c>
      <c r="K54" s="2"/>
      <c r="L54" s="2"/>
    </row>
    <row r="55" spans="1:12" ht="25.5" outlineLevel="1" x14ac:dyDescent="0.2">
      <c r="A55" s="363" t="s">
        <v>22</v>
      </c>
      <c r="B55" s="364" t="s">
        <v>118</v>
      </c>
      <c r="C55" s="347" t="s">
        <v>257</v>
      </c>
      <c r="D55" s="365" t="s">
        <v>258</v>
      </c>
      <c r="E55" s="303" t="s">
        <v>109</v>
      </c>
      <c r="F55" s="348">
        <v>60.44</v>
      </c>
      <c r="G55" s="583"/>
      <c r="H55" s="303">
        <f t="shared" ref="H55:H62" si="9">ROUND(G55*(1+$F$578),2)</f>
        <v>0</v>
      </c>
      <c r="I55" s="303">
        <f t="shared" ref="I55:I62" si="10">ROUND(H55*F55,2)</f>
        <v>0</v>
      </c>
      <c r="J55" s="342" t="e">
        <f t="shared" ref="J55:J62" si="11">I55/$G$577</f>
        <v>#DIV/0!</v>
      </c>
      <c r="K55" s="2"/>
      <c r="L55" s="2"/>
    </row>
    <row r="56" spans="1:12" ht="25.5" outlineLevel="1" x14ac:dyDescent="0.2">
      <c r="A56" s="363" t="s">
        <v>120</v>
      </c>
      <c r="B56" s="364" t="s">
        <v>118</v>
      </c>
      <c r="C56" s="347" t="s">
        <v>274</v>
      </c>
      <c r="D56" s="365" t="s">
        <v>275</v>
      </c>
      <c r="E56" s="303" t="s">
        <v>98</v>
      </c>
      <c r="F56" s="348">
        <v>7.51</v>
      </c>
      <c r="G56" s="583"/>
      <c r="H56" s="303">
        <f t="shared" si="9"/>
        <v>0</v>
      </c>
      <c r="I56" s="303">
        <f t="shared" si="10"/>
        <v>0</v>
      </c>
      <c r="J56" s="342" t="e">
        <f t="shared" si="11"/>
        <v>#DIV/0!</v>
      </c>
      <c r="K56" s="2"/>
      <c r="L56" s="2"/>
    </row>
    <row r="57" spans="1:12" ht="25.5" outlineLevel="1" x14ac:dyDescent="0.2">
      <c r="A57" s="363" t="s">
        <v>121</v>
      </c>
      <c r="B57" s="364" t="s">
        <v>118</v>
      </c>
      <c r="C57" s="347" t="s">
        <v>259</v>
      </c>
      <c r="D57" s="365" t="s">
        <v>260</v>
      </c>
      <c r="E57" s="303" t="s">
        <v>109</v>
      </c>
      <c r="F57" s="348">
        <v>18.12</v>
      </c>
      <c r="G57" s="583"/>
      <c r="H57" s="303">
        <f t="shared" si="9"/>
        <v>0</v>
      </c>
      <c r="I57" s="303">
        <f t="shared" si="10"/>
        <v>0</v>
      </c>
      <c r="J57" s="342" t="e">
        <f t="shared" si="11"/>
        <v>#DIV/0!</v>
      </c>
      <c r="K57" s="2"/>
      <c r="L57" s="2"/>
    </row>
    <row r="58" spans="1:12" ht="25.5" outlineLevel="1" x14ac:dyDescent="0.2">
      <c r="A58" s="363" t="s">
        <v>23</v>
      </c>
      <c r="B58" s="364" t="s">
        <v>118</v>
      </c>
      <c r="C58" s="347" t="s">
        <v>263</v>
      </c>
      <c r="D58" s="365" t="s">
        <v>264</v>
      </c>
      <c r="E58" s="303" t="s">
        <v>99</v>
      </c>
      <c r="F58" s="348">
        <v>768.82</v>
      </c>
      <c r="G58" s="583"/>
      <c r="H58" s="303">
        <f t="shared" si="9"/>
        <v>0</v>
      </c>
      <c r="I58" s="303">
        <f t="shared" si="10"/>
        <v>0</v>
      </c>
      <c r="J58" s="342" t="e">
        <f t="shared" si="11"/>
        <v>#DIV/0!</v>
      </c>
      <c r="K58" s="2"/>
      <c r="L58" s="2"/>
    </row>
    <row r="59" spans="1:12" ht="25.5" outlineLevel="1" x14ac:dyDescent="0.2">
      <c r="A59" s="363" t="s">
        <v>24</v>
      </c>
      <c r="B59" s="364" t="s">
        <v>118</v>
      </c>
      <c r="C59" s="347" t="s">
        <v>265</v>
      </c>
      <c r="D59" s="365" t="s">
        <v>266</v>
      </c>
      <c r="E59" s="303" t="s">
        <v>99</v>
      </c>
      <c r="F59" s="348">
        <v>113.6</v>
      </c>
      <c r="G59" s="583"/>
      <c r="H59" s="303">
        <f t="shared" si="9"/>
        <v>0</v>
      </c>
      <c r="I59" s="303">
        <f t="shared" si="10"/>
        <v>0</v>
      </c>
      <c r="J59" s="342" t="e">
        <f t="shared" si="11"/>
        <v>#DIV/0!</v>
      </c>
      <c r="K59" s="2"/>
      <c r="L59" s="2"/>
    </row>
    <row r="60" spans="1:12" ht="25.5" outlineLevel="1" x14ac:dyDescent="0.2">
      <c r="A60" s="363" t="s">
        <v>25</v>
      </c>
      <c r="B60" s="364" t="s">
        <v>118</v>
      </c>
      <c r="C60" s="347" t="s">
        <v>267</v>
      </c>
      <c r="D60" s="365" t="s">
        <v>268</v>
      </c>
      <c r="E60" s="303" t="s">
        <v>99</v>
      </c>
      <c r="F60" s="348">
        <v>26.41</v>
      </c>
      <c r="G60" s="583"/>
      <c r="H60" s="303">
        <f t="shared" si="9"/>
        <v>0</v>
      </c>
      <c r="I60" s="303">
        <f t="shared" si="10"/>
        <v>0</v>
      </c>
      <c r="J60" s="342" t="e">
        <f t="shared" si="11"/>
        <v>#DIV/0!</v>
      </c>
      <c r="K60" s="2"/>
      <c r="L60" s="2"/>
    </row>
    <row r="61" spans="1:12" ht="12.75" outlineLevel="1" x14ac:dyDescent="0.2">
      <c r="A61" s="363" t="s">
        <v>26</v>
      </c>
      <c r="B61" s="364" t="s">
        <v>118</v>
      </c>
      <c r="C61" s="347" t="s">
        <v>276</v>
      </c>
      <c r="D61" s="365" t="s">
        <v>277</v>
      </c>
      <c r="E61" s="303" t="s">
        <v>99</v>
      </c>
      <c r="F61" s="348">
        <v>356.91</v>
      </c>
      <c r="G61" s="583"/>
      <c r="H61" s="303">
        <f t="shared" si="9"/>
        <v>0</v>
      </c>
      <c r="I61" s="303">
        <f t="shared" si="10"/>
        <v>0</v>
      </c>
      <c r="J61" s="342" t="e">
        <f t="shared" si="11"/>
        <v>#DIV/0!</v>
      </c>
      <c r="K61" s="2"/>
      <c r="L61" s="2"/>
    </row>
    <row r="62" spans="1:12" ht="38.25" outlineLevel="1" x14ac:dyDescent="0.2">
      <c r="A62" s="363" t="s">
        <v>27</v>
      </c>
      <c r="B62" s="366" t="s">
        <v>118</v>
      </c>
      <c r="C62" s="367" t="s">
        <v>278</v>
      </c>
      <c r="D62" s="302" t="s">
        <v>279</v>
      </c>
      <c r="E62" s="368" t="s">
        <v>98</v>
      </c>
      <c r="F62" s="360">
        <v>25.99</v>
      </c>
      <c r="G62" s="586"/>
      <c r="H62" s="321">
        <f t="shared" si="9"/>
        <v>0</v>
      </c>
      <c r="I62" s="321">
        <f t="shared" si="10"/>
        <v>0</v>
      </c>
      <c r="J62" s="342" t="e">
        <f t="shared" si="11"/>
        <v>#DIV/0!</v>
      </c>
      <c r="K62" s="2"/>
      <c r="L62" s="2"/>
    </row>
    <row r="63" spans="1:12" ht="12.75" outlineLevel="1" x14ac:dyDescent="0.2">
      <c r="A63" s="332" t="s">
        <v>163</v>
      </c>
      <c r="B63" s="324"/>
      <c r="C63" s="369"/>
      <c r="D63" s="370" t="s">
        <v>1961</v>
      </c>
      <c r="E63" s="295">
        <f>SUM(I64:I72)</f>
        <v>0</v>
      </c>
      <c r="F63" s="296"/>
      <c r="G63" s="297"/>
      <c r="H63" s="328"/>
      <c r="I63" s="324"/>
      <c r="J63" s="371" t="e">
        <f>E63/$G$577</f>
        <v>#DIV/0!</v>
      </c>
      <c r="K63" s="2"/>
      <c r="L63" s="2"/>
    </row>
    <row r="64" spans="1:12" ht="38.25" outlineLevel="1" x14ac:dyDescent="0.2">
      <c r="A64" s="363" t="s">
        <v>164</v>
      </c>
      <c r="B64" s="366" t="s">
        <v>118</v>
      </c>
      <c r="C64" s="367" t="s">
        <v>280</v>
      </c>
      <c r="D64" s="302" t="s">
        <v>281</v>
      </c>
      <c r="E64" s="351" t="s">
        <v>129</v>
      </c>
      <c r="F64" s="352">
        <v>35</v>
      </c>
      <c r="G64" s="585"/>
      <c r="H64" s="303">
        <f t="shared" ref="H64:H72" si="12">ROUND(G64*(1+$F$578),2)</f>
        <v>0</v>
      </c>
      <c r="I64" s="303">
        <f t="shared" ref="I64:I72" si="13">ROUND(H64*F64,2)</f>
        <v>0</v>
      </c>
      <c r="J64" s="342" t="e">
        <f t="shared" ref="J64:J72" si="14">I64/$G$577</f>
        <v>#DIV/0!</v>
      </c>
      <c r="K64" s="2"/>
      <c r="L64" s="2"/>
    </row>
    <row r="65" spans="1:12" ht="25.5" outlineLevel="1" x14ac:dyDescent="0.2">
      <c r="A65" s="363" t="s">
        <v>165</v>
      </c>
      <c r="B65" s="366" t="s">
        <v>118</v>
      </c>
      <c r="C65" s="367" t="s">
        <v>282</v>
      </c>
      <c r="D65" s="302" t="s">
        <v>162</v>
      </c>
      <c r="E65" s="351" t="s">
        <v>14</v>
      </c>
      <c r="F65" s="352">
        <v>5</v>
      </c>
      <c r="G65" s="585"/>
      <c r="H65" s="303">
        <f t="shared" si="12"/>
        <v>0</v>
      </c>
      <c r="I65" s="303">
        <f t="shared" si="13"/>
        <v>0</v>
      </c>
      <c r="J65" s="342" t="e">
        <f t="shared" si="14"/>
        <v>#DIV/0!</v>
      </c>
      <c r="K65" s="2"/>
      <c r="L65" s="2"/>
    </row>
    <row r="66" spans="1:12" ht="25.5" outlineLevel="1" x14ac:dyDescent="0.2">
      <c r="A66" s="363" t="s">
        <v>166</v>
      </c>
      <c r="B66" s="366" t="s">
        <v>118</v>
      </c>
      <c r="C66" s="367" t="s">
        <v>257</v>
      </c>
      <c r="D66" s="302" t="s">
        <v>258</v>
      </c>
      <c r="E66" s="351" t="s">
        <v>109</v>
      </c>
      <c r="F66" s="352">
        <v>4.84</v>
      </c>
      <c r="G66" s="585"/>
      <c r="H66" s="303">
        <f t="shared" si="12"/>
        <v>0</v>
      </c>
      <c r="I66" s="303">
        <f t="shared" si="13"/>
        <v>0</v>
      </c>
      <c r="J66" s="342" t="e">
        <f t="shared" si="14"/>
        <v>#DIV/0!</v>
      </c>
      <c r="K66" s="2"/>
      <c r="L66" s="2"/>
    </row>
    <row r="67" spans="1:12" ht="38.25" outlineLevel="1" x14ac:dyDescent="0.2">
      <c r="A67" s="363" t="s">
        <v>167</v>
      </c>
      <c r="B67" s="366" t="s">
        <v>118</v>
      </c>
      <c r="C67" s="367" t="s">
        <v>283</v>
      </c>
      <c r="D67" s="302" t="s">
        <v>284</v>
      </c>
      <c r="E67" s="351" t="s">
        <v>109</v>
      </c>
      <c r="F67" s="352">
        <v>4.4000000000000004</v>
      </c>
      <c r="G67" s="585"/>
      <c r="H67" s="303">
        <f t="shared" si="12"/>
        <v>0</v>
      </c>
      <c r="I67" s="303">
        <f t="shared" si="13"/>
        <v>0</v>
      </c>
      <c r="J67" s="342" t="e">
        <f t="shared" si="14"/>
        <v>#DIV/0!</v>
      </c>
      <c r="K67" s="2"/>
      <c r="L67" s="2"/>
    </row>
    <row r="68" spans="1:12" ht="25.5" outlineLevel="1" x14ac:dyDescent="0.2">
      <c r="A68" s="363" t="s">
        <v>637</v>
      </c>
      <c r="B68" s="366" t="s">
        <v>118</v>
      </c>
      <c r="C68" s="367" t="s">
        <v>285</v>
      </c>
      <c r="D68" s="302" t="s">
        <v>286</v>
      </c>
      <c r="E68" s="351" t="s">
        <v>99</v>
      </c>
      <c r="F68" s="352">
        <v>116.61</v>
      </c>
      <c r="G68" s="585"/>
      <c r="H68" s="303">
        <f t="shared" si="12"/>
        <v>0</v>
      </c>
      <c r="I68" s="303">
        <f t="shared" si="13"/>
        <v>0</v>
      </c>
      <c r="J68" s="342" t="e">
        <f t="shared" si="14"/>
        <v>#DIV/0!</v>
      </c>
      <c r="K68" s="2"/>
      <c r="L68" s="2"/>
    </row>
    <row r="69" spans="1:12" ht="25.5" outlineLevel="1" x14ac:dyDescent="0.2">
      <c r="A69" s="363" t="s">
        <v>638</v>
      </c>
      <c r="B69" s="366" t="s">
        <v>118</v>
      </c>
      <c r="C69" s="367" t="s">
        <v>267</v>
      </c>
      <c r="D69" s="302" t="s">
        <v>268</v>
      </c>
      <c r="E69" s="351" t="s">
        <v>99</v>
      </c>
      <c r="F69" s="352">
        <v>83.78</v>
      </c>
      <c r="G69" s="585"/>
      <c r="H69" s="303">
        <f t="shared" si="12"/>
        <v>0</v>
      </c>
      <c r="I69" s="303">
        <f t="shared" si="13"/>
        <v>0</v>
      </c>
      <c r="J69" s="342" t="e">
        <f t="shared" si="14"/>
        <v>#DIV/0!</v>
      </c>
      <c r="K69" s="2"/>
      <c r="L69" s="2"/>
    </row>
    <row r="70" spans="1:12" ht="25.5" outlineLevel="1" x14ac:dyDescent="0.2">
      <c r="A70" s="363" t="s">
        <v>639</v>
      </c>
      <c r="B70" s="366" t="s">
        <v>118</v>
      </c>
      <c r="C70" s="367" t="s">
        <v>287</v>
      </c>
      <c r="D70" s="302" t="s">
        <v>288</v>
      </c>
      <c r="E70" s="351" t="s">
        <v>99</v>
      </c>
      <c r="F70" s="352">
        <v>13.87</v>
      </c>
      <c r="G70" s="585"/>
      <c r="H70" s="303">
        <f t="shared" si="12"/>
        <v>0</v>
      </c>
      <c r="I70" s="303">
        <f t="shared" si="13"/>
        <v>0</v>
      </c>
      <c r="J70" s="342" t="e">
        <f t="shared" si="14"/>
        <v>#DIV/0!</v>
      </c>
      <c r="K70" s="2"/>
      <c r="L70" s="2"/>
    </row>
    <row r="71" spans="1:12" ht="12.75" outlineLevel="1" x14ac:dyDescent="0.2">
      <c r="A71" s="363" t="s">
        <v>640</v>
      </c>
      <c r="B71" s="366" t="s">
        <v>118</v>
      </c>
      <c r="C71" s="367" t="s">
        <v>276</v>
      </c>
      <c r="D71" s="302" t="s">
        <v>277</v>
      </c>
      <c r="E71" s="351" t="s">
        <v>99</v>
      </c>
      <c r="F71" s="352">
        <v>13.08</v>
      </c>
      <c r="G71" s="585"/>
      <c r="H71" s="303">
        <f t="shared" si="12"/>
        <v>0</v>
      </c>
      <c r="I71" s="303">
        <f t="shared" si="13"/>
        <v>0</v>
      </c>
      <c r="J71" s="342" t="e">
        <f t="shared" si="14"/>
        <v>#DIV/0!</v>
      </c>
      <c r="K71" s="2"/>
      <c r="L71" s="2"/>
    </row>
    <row r="72" spans="1:12" ht="38.25" outlineLevel="1" x14ac:dyDescent="0.2">
      <c r="A72" s="363" t="s">
        <v>641</v>
      </c>
      <c r="B72" s="366" t="s">
        <v>118</v>
      </c>
      <c r="C72" s="367" t="s">
        <v>278</v>
      </c>
      <c r="D72" s="302" t="s">
        <v>279</v>
      </c>
      <c r="E72" s="351" t="s">
        <v>98</v>
      </c>
      <c r="F72" s="372">
        <v>2.42</v>
      </c>
      <c r="G72" s="587"/>
      <c r="H72" s="303">
        <f t="shared" si="12"/>
        <v>0</v>
      </c>
      <c r="I72" s="303">
        <f t="shared" si="13"/>
        <v>0</v>
      </c>
      <c r="J72" s="342" t="e">
        <f t="shared" si="14"/>
        <v>#DIV/0!</v>
      </c>
      <c r="K72" s="2"/>
      <c r="L72" s="2"/>
    </row>
    <row r="73" spans="1:12" ht="12.75" outlineLevel="1" x14ac:dyDescent="0.2">
      <c r="A73" s="332" t="s">
        <v>168</v>
      </c>
      <c r="B73" s="324"/>
      <c r="C73" s="369"/>
      <c r="D73" s="370" t="s">
        <v>1962</v>
      </c>
      <c r="E73" s="327">
        <f>SUM(I74:I78)</f>
        <v>0</v>
      </c>
      <c r="F73" s="328"/>
      <c r="G73" s="329"/>
      <c r="H73" s="328"/>
      <c r="I73" s="324"/>
      <c r="J73" s="371" t="e">
        <f>E73/$G$577</f>
        <v>#DIV/0!</v>
      </c>
      <c r="K73" s="2"/>
      <c r="L73" s="2"/>
    </row>
    <row r="74" spans="1:12" ht="38.25" outlineLevel="1" x14ac:dyDescent="0.2">
      <c r="A74" s="373" t="s">
        <v>169</v>
      </c>
      <c r="B74" s="364" t="s">
        <v>118</v>
      </c>
      <c r="C74" s="347" t="s">
        <v>280</v>
      </c>
      <c r="D74" s="302" t="s">
        <v>281</v>
      </c>
      <c r="E74" s="303" t="s">
        <v>129</v>
      </c>
      <c r="F74" s="348">
        <v>17.5</v>
      </c>
      <c r="G74" s="583"/>
      <c r="H74" s="303">
        <f>ROUND(G74*(1+$F$578),2)</f>
        <v>0</v>
      </c>
      <c r="I74" s="303">
        <f t="shared" ref="I74:I78" si="15">ROUND(H74*F74,2)</f>
        <v>0</v>
      </c>
      <c r="J74" s="342" t="e">
        <f t="shared" ref="J74:J83" si="16">I74/$G$577</f>
        <v>#DIV/0!</v>
      </c>
      <c r="K74" s="2"/>
      <c r="L74" s="2"/>
    </row>
    <row r="75" spans="1:12" ht="25.5" outlineLevel="1" x14ac:dyDescent="0.2">
      <c r="A75" s="373" t="s">
        <v>170</v>
      </c>
      <c r="B75" s="364" t="s">
        <v>118</v>
      </c>
      <c r="C75" s="347" t="s">
        <v>257</v>
      </c>
      <c r="D75" s="302" t="s">
        <v>258</v>
      </c>
      <c r="E75" s="303" t="s">
        <v>109</v>
      </c>
      <c r="F75" s="348">
        <v>1.25</v>
      </c>
      <c r="G75" s="583"/>
      <c r="H75" s="303">
        <f>ROUND(G75*(1+$F$578),2)</f>
        <v>0</v>
      </c>
      <c r="I75" s="303">
        <f t="shared" si="15"/>
        <v>0</v>
      </c>
      <c r="J75" s="342" t="e">
        <f t="shared" si="16"/>
        <v>#DIV/0!</v>
      </c>
      <c r="K75" s="2"/>
      <c r="L75" s="2"/>
    </row>
    <row r="76" spans="1:12" ht="38.25" outlineLevel="1" x14ac:dyDescent="0.2">
      <c r="A76" s="373" t="s">
        <v>171</v>
      </c>
      <c r="B76" s="364" t="s">
        <v>118</v>
      </c>
      <c r="C76" s="347" t="s">
        <v>283</v>
      </c>
      <c r="D76" s="302" t="s">
        <v>284</v>
      </c>
      <c r="E76" s="303" t="s">
        <v>109</v>
      </c>
      <c r="F76" s="348">
        <v>5</v>
      </c>
      <c r="G76" s="583"/>
      <c r="H76" s="303">
        <f>ROUND(G76*(1+$F$578),2)</f>
        <v>0</v>
      </c>
      <c r="I76" s="303">
        <f t="shared" si="15"/>
        <v>0</v>
      </c>
      <c r="J76" s="342" t="e">
        <f t="shared" si="16"/>
        <v>#DIV/0!</v>
      </c>
      <c r="K76" s="2"/>
      <c r="L76" s="2"/>
    </row>
    <row r="77" spans="1:12" ht="25.5" outlineLevel="1" x14ac:dyDescent="0.2">
      <c r="A77" s="373" t="s">
        <v>172</v>
      </c>
      <c r="B77" s="364" t="s">
        <v>118</v>
      </c>
      <c r="C77" s="347" t="s">
        <v>289</v>
      </c>
      <c r="D77" s="302" t="s">
        <v>290</v>
      </c>
      <c r="E77" s="303" t="s">
        <v>99</v>
      </c>
      <c r="F77" s="348">
        <v>10.19</v>
      </c>
      <c r="G77" s="583"/>
      <c r="H77" s="303">
        <f>ROUND(G77*(1+$F$578),2)</f>
        <v>0</v>
      </c>
      <c r="I77" s="303">
        <f t="shared" si="15"/>
        <v>0</v>
      </c>
      <c r="J77" s="342" t="e">
        <f t="shared" si="16"/>
        <v>#DIV/0!</v>
      </c>
      <c r="K77" s="2"/>
      <c r="L77" s="2"/>
    </row>
    <row r="78" spans="1:12" ht="38.25" outlineLevel="1" x14ac:dyDescent="0.2">
      <c r="A78" s="373" t="s">
        <v>173</v>
      </c>
      <c r="B78" s="364" t="s">
        <v>118</v>
      </c>
      <c r="C78" s="347" t="s">
        <v>278</v>
      </c>
      <c r="D78" s="302" t="s">
        <v>279</v>
      </c>
      <c r="E78" s="303" t="s">
        <v>98</v>
      </c>
      <c r="F78" s="360">
        <v>0.63</v>
      </c>
      <c r="G78" s="584"/>
      <c r="H78" s="303">
        <f>ROUND(G78*(1+$F$578),2)</f>
        <v>0</v>
      </c>
      <c r="I78" s="303">
        <f t="shared" si="15"/>
        <v>0</v>
      </c>
      <c r="J78" s="342" t="e">
        <f t="shared" si="16"/>
        <v>#DIV/0!</v>
      </c>
      <c r="K78" s="2"/>
      <c r="L78" s="2"/>
    </row>
    <row r="79" spans="1:12" ht="12.75" outlineLevel="1" x14ac:dyDescent="0.2">
      <c r="A79" s="332" t="s">
        <v>291</v>
      </c>
      <c r="B79" s="324"/>
      <c r="C79" s="369"/>
      <c r="D79" s="370" t="s">
        <v>646</v>
      </c>
      <c r="E79" s="327">
        <f>SUM(I80:I83)</f>
        <v>0</v>
      </c>
      <c r="F79" s="296"/>
      <c r="G79" s="329"/>
      <c r="H79" s="328"/>
      <c r="I79" s="324"/>
      <c r="J79" s="371" t="e">
        <f t="shared" si="16"/>
        <v>#DIV/0!</v>
      </c>
      <c r="K79" s="2"/>
      <c r="L79" s="2"/>
    </row>
    <row r="80" spans="1:12" ht="25.5" outlineLevel="1" x14ac:dyDescent="0.2">
      <c r="A80" s="373" t="s">
        <v>642</v>
      </c>
      <c r="B80" s="364" t="s">
        <v>118</v>
      </c>
      <c r="C80" s="347" t="s">
        <v>257</v>
      </c>
      <c r="D80" s="302" t="s">
        <v>258</v>
      </c>
      <c r="E80" s="303" t="s">
        <v>109</v>
      </c>
      <c r="F80" s="348">
        <v>13.25</v>
      </c>
      <c r="G80" s="583"/>
      <c r="H80" s="303">
        <f>ROUND(G80*(1+$F$578),2)</f>
        <v>0</v>
      </c>
      <c r="I80" s="303">
        <f t="shared" ref="I80:I83" si="17">ROUND(H80*F80,2)</f>
        <v>0</v>
      </c>
      <c r="J80" s="342" t="e">
        <f t="shared" si="16"/>
        <v>#DIV/0!</v>
      </c>
      <c r="K80" s="2"/>
      <c r="L80" s="2"/>
    </row>
    <row r="81" spans="1:12" ht="38.25" outlineLevel="1" x14ac:dyDescent="0.2">
      <c r="A81" s="373" t="s">
        <v>643</v>
      </c>
      <c r="B81" s="364" t="s">
        <v>118</v>
      </c>
      <c r="C81" s="347" t="s">
        <v>292</v>
      </c>
      <c r="D81" s="302" t="s">
        <v>293</v>
      </c>
      <c r="E81" s="303" t="s">
        <v>109</v>
      </c>
      <c r="F81" s="348">
        <v>44.97</v>
      </c>
      <c r="G81" s="583"/>
      <c r="H81" s="303">
        <f>ROUND(G81*(1+$F$578),2)</f>
        <v>0</v>
      </c>
      <c r="I81" s="303">
        <f t="shared" si="17"/>
        <v>0</v>
      </c>
      <c r="J81" s="342" t="e">
        <f t="shared" si="16"/>
        <v>#DIV/0!</v>
      </c>
      <c r="K81" s="2"/>
      <c r="L81" s="2"/>
    </row>
    <row r="82" spans="1:12" ht="25.5" outlineLevel="1" x14ac:dyDescent="0.2">
      <c r="A82" s="373" t="s">
        <v>644</v>
      </c>
      <c r="B82" s="364" t="s">
        <v>118</v>
      </c>
      <c r="C82" s="347" t="s">
        <v>263</v>
      </c>
      <c r="D82" s="302" t="s">
        <v>264</v>
      </c>
      <c r="E82" s="303" t="s">
        <v>99</v>
      </c>
      <c r="F82" s="348">
        <v>84.2</v>
      </c>
      <c r="G82" s="583"/>
      <c r="H82" s="303">
        <f>ROUND(G82*(1+$F$578),2)</f>
        <v>0</v>
      </c>
      <c r="I82" s="303">
        <f t="shared" si="17"/>
        <v>0</v>
      </c>
      <c r="J82" s="342" t="e">
        <f t="shared" si="16"/>
        <v>#DIV/0!</v>
      </c>
      <c r="K82" s="2"/>
      <c r="L82" s="2"/>
    </row>
    <row r="83" spans="1:12" ht="39" outlineLevel="1" thickBot="1" x14ac:dyDescent="0.25">
      <c r="A83" s="373" t="s">
        <v>645</v>
      </c>
      <c r="B83" s="364" t="s">
        <v>118</v>
      </c>
      <c r="C83" s="347" t="s">
        <v>278</v>
      </c>
      <c r="D83" s="302" t="s">
        <v>279</v>
      </c>
      <c r="E83" s="303" t="s">
        <v>98</v>
      </c>
      <c r="F83" s="348">
        <v>3.64</v>
      </c>
      <c r="G83" s="583"/>
      <c r="H83" s="303">
        <f>ROUND(G83*(1+$F$578),2)</f>
        <v>0</v>
      </c>
      <c r="I83" s="303">
        <f t="shared" si="17"/>
        <v>0</v>
      </c>
      <c r="J83" s="342" t="e">
        <f t="shared" si="16"/>
        <v>#DIV/0!</v>
      </c>
      <c r="K83" s="2"/>
      <c r="L83" s="2"/>
    </row>
    <row r="84" spans="1:12" ht="15.75" thickBot="1" x14ac:dyDescent="0.25">
      <c r="A84" s="284">
        <v>4</v>
      </c>
      <c r="B84" s="285"/>
      <c r="C84" s="313"/>
      <c r="D84" s="287" t="s">
        <v>294</v>
      </c>
      <c r="E84" s="288">
        <f>SUM(E85,E91,E97,E99,E104,E111,E113,E118)</f>
        <v>0</v>
      </c>
      <c r="F84" s="288"/>
      <c r="G84" s="289"/>
      <c r="H84" s="288"/>
      <c r="I84" s="288"/>
      <c r="J84" s="290" t="e">
        <f>E84/$G$577</f>
        <v>#DIV/0!</v>
      </c>
      <c r="K84" s="2"/>
      <c r="L84" s="2"/>
    </row>
    <row r="85" spans="1:12" ht="12.75" outlineLevel="1" x14ac:dyDescent="0.2">
      <c r="A85" s="291" t="s">
        <v>28</v>
      </c>
      <c r="B85" s="292"/>
      <c r="C85" s="293"/>
      <c r="D85" s="294" t="s">
        <v>295</v>
      </c>
      <c r="E85" s="295">
        <f>SUM(I86:I90)</f>
        <v>0</v>
      </c>
      <c r="F85" s="296"/>
      <c r="G85" s="297"/>
      <c r="H85" s="296"/>
      <c r="I85" s="292"/>
      <c r="J85" s="298" t="e">
        <f>E85/$G$577</f>
        <v>#DIV/0!</v>
      </c>
      <c r="K85" s="2"/>
      <c r="L85" s="2"/>
    </row>
    <row r="86" spans="1:12" ht="38.25" outlineLevel="1" x14ac:dyDescent="0.2">
      <c r="A86" s="374" t="s">
        <v>29</v>
      </c>
      <c r="B86" s="375" t="s">
        <v>118</v>
      </c>
      <c r="C86" s="335" t="s">
        <v>296</v>
      </c>
      <c r="D86" s="302" t="s">
        <v>297</v>
      </c>
      <c r="E86" s="376" t="s">
        <v>109</v>
      </c>
      <c r="F86" s="377">
        <v>340.06</v>
      </c>
      <c r="G86" s="583"/>
      <c r="H86" s="303">
        <f>ROUND(G86*(1+$F$578),2)</f>
        <v>0</v>
      </c>
      <c r="I86" s="303">
        <f t="shared" ref="I86:I90" si="18">ROUND(H86*F86,2)</f>
        <v>0</v>
      </c>
      <c r="J86" s="342" t="e">
        <f>I86/$G$577</f>
        <v>#DIV/0!</v>
      </c>
      <c r="K86" s="2"/>
      <c r="L86" s="2"/>
    </row>
    <row r="87" spans="1:12" ht="25.5" outlineLevel="1" x14ac:dyDescent="0.2">
      <c r="A87" s="378" t="s">
        <v>30</v>
      </c>
      <c r="B87" s="364" t="s">
        <v>118</v>
      </c>
      <c r="C87" s="335" t="s">
        <v>298</v>
      </c>
      <c r="D87" s="302" t="s">
        <v>299</v>
      </c>
      <c r="E87" s="341" t="s">
        <v>99</v>
      </c>
      <c r="F87" s="338">
        <v>859.49</v>
      </c>
      <c r="G87" s="583"/>
      <c r="H87" s="303">
        <f>ROUND(G87*(1+$F$578),2)</f>
        <v>0</v>
      </c>
      <c r="I87" s="303">
        <f t="shared" si="18"/>
        <v>0</v>
      </c>
      <c r="J87" s="342" t="e">
        <f>I87/$G$577</f>
        <v>#DIV/0!</v>
      </c>
      <c r="K87" s="2"/>
      <c r="L87" s="2"/>
    </row>
    <row r="88" spans="1:12" ht="25.5" outlineLevel="1" x14ac:dyDescent="0.2">
      <c r="A88" s="378" t="s">
        <v>31</v>
      </c>
      <c r="B88" s="379" t="s">
        <v>118</v>
      </c>
      <c r="C88" s="335" t="s">
        <v>300</v>
      </c>
      <c r="D88" s="302" t="s">
        <v>301</v>
      </c>
      <c r="E88" s="310" t="s">
        <v>99</v>
      </c>
      <c r="F88" s="348">
        <v>312.88</v>
      </c>
      <c r="G88" s="583"/>
      <c r="H88" s="303">
        <f>ROUND(G88*(1+$F$578),2)</f>
        <v>0</v>
      </c>
      <c r="I88" s="303">
        <f t="shared" si="18"/>
        <v>0</v>
      </c>
      <c r="J88" s="342" t="e">
        <f>I88/$G$577</f>
        <v>#DIV/0!</v>
      </c>
      <c r="K88" s="2"/>
      <c r="L88" s="2"/>
    </row>
    <row r="89" spans="1:12" ht="25.5" outlineLevel="1" x14ac:dyDescent="0.2">
      <c r="A89" s="378" t="s">
        <v>174</v>
      </c>
      <c r="B89" s="379" t="s">
        <v>118</v>
      </c>
      <c r="C89" s="335" t="s">
        <v>302</v>
      </c>
      <c r="D89" s="302" t="s">
        <v>303</v>
      </c>
      <c r="E89" s="341" t="s">
        <v>99</v>
      </c>
      <c r="F89" s="338">
        <v>450.22</v>
      </c>
      <c r="G89" s="583"/>
      <c r="H89" s="303">
        <f>ROUND(G89*(1+$F$578),2)</f>
        <v>0</v>
      </c>
      <c r="I89" s="303">
        <f t="shared" si="18"/>
        <v>0</v>
      </c>
      <c r="J89" s="342" t="e">
        <f>I89/$G$577</f>
        <v>#DIV/0!</v>
      </c>
      <c r="K89" s="2"/>
      <c r="L89" s="2"/>
    </row>
    <row r="90" spans="1:12" ht="25.5" outlineLevel="1" x14ac:dyDescent="0.2">
      <c r="A90" s="380" t="s">
        <v>175</v>
      </c>
      <c r="B90" s="381" t="s">
        <v>118</v>
      </c>
      <c r="C90" s="382" t="s">
        <v>304</v>
      </c>
      <c r="D90" s="383" t="s">
        <v>305</v>
      </c>
      <c r="E90" s="384" t="s">
        <v>98</v>
      </c>
      <c r="F90" s="360">
        <v>18.59</v>
      </c>
      <c r="G90" s="588"/>
      <c r="H90" s="303">
        <f>ROUND(G90*(1+$F$578),2)</f>
        <v>0</v>
      </c>
      <c r="I90" s="303">
        <f t="shared" si="18"/>
        <v>0</v>
      </c>
      <c r="J90" s="385" t="e">
        <f>I90/$G$577</f>
        <v>#DIV/0!</v>
      </c>
      <c r="K90" s="2"/>
      <c r="L90" s="2"/>
    </row>
    <row r="91" spans="1:12" ht="12.75" outlineLevel="1" x14ac:dyDescent="0.2">
      <c r="A91" s="291" t="s">
        <v>32</v>
      </c>
      <c r="B91" s="292"/>
      <c r="C91" s="293"/>
      <c r="D91" s="294" t="s">
        <v>306</v>
      </c>
      <c r="E91" s="295">
        <f>SUM(I92:I96)</f>
        <v>0</v>
      </c>
      <c r="F91" s="296"/>
      <c r="G91" s="297"/>
      <c r="H91" s="296"/>
      <c r="I91" s="292"/>
      <c r="J91" s="298" t="e">
        <f>E91/$G$577</f>
        <v>#DIV/0!</v>
      </c>
      <c r="K91" s="2"/>
      <c r="L91" s="2"/>
    </row>
    <row r="92" spans="1:12" ht="38.25" outlineLevel="1" x14ac:dyDescent="0.2">
      <c r="A92" s="386" t="s">
        <v>33</v>
      </c>
      <c r="B92" s="387" t="s">
        <v>118</v>
      </c>
      <c r="C92" s="388" t="s">
        <v>296</v>
      </c>
      <c r="D92" s="389" t="s">
        <v>297</v>
      </c>
      <c r="E92" s="390" t="s">
        <v>109</v>
      </c>
      <c r="F92" s="391">
        <v>362.22</v>
      </c>
      <c r="G92" s="589"/>
      <c r="H92" s="303">
        <f>ROUND(G92*(1+$F$578),2)</f>
        <v>0</v>
      </c>
      <c r="I92" s="303">
        <f t="shared" ref="I92:I96" si="19">ROUND(H92*F92,2)</f>
        <v>0</v>
      </c>
      <c r="J92" s="342" t="e">
        <f>I92/$G$577</f>
        <v>#DIV/0!</v>
      </c>
      <c r="K92" s="2"/>
      <c r="L92" s="2"/>
    </row>
    <row r="93" spans="1:12" ht="25.5" outlineLevel="1" x14ac:dyDescent="0.2">
      <c r="A93" s="392" t="s">
        <v>34</v>
      </c>
      <c r="B93" s="393" t="s">
        <v>118</v>
      </c>
      <c r="C93" s="394" t="s">
        <v>307</v>
      </c>
      <c r="D93" s="395" t="s">
        <v>308</v>
      </c>
      <c r="E93" s="396" t="s">
        <v>99</v>
      </c>
      <c r="F93" s="397">
        <v>784.63</v>
      </c>
      <c r="G93" s="590"/>
      <c r="H93" s="303">
        <f>ROUND(G93*(1+$F$578),2)</f>
        <v>0</v>
      </c>
      <c r="I93" s="303">
        <f t="shared" si="19"/>
        <v>0</v>
      </c>
      <c r="J93" s="342" t="e">
        <f>I93/$G$577</f>
        <v>#DIV/0!</v>
      </c>
      <c r="K93" s="2"/>
      <c r="L93" s="2"/>
    </row>
    <row r="94" spans="1:12" ht="25.5" outlineLevel="1" x14ac:dyDescent="0.2">
      <c r="A94" s="392" t="s">
        <v>35</v>
      </c>
      <c r="B94" s="398" t="s">
        <v>118</v>
      </c>
      <c r="C94" s="399" t="s">
        <v>298</v>
      </c>
      <c r="D94" s="400" t="s">
        <v>299</v>
      </c>
      <c r="E94" s="401" t="s">
        <v>99</v>
      </c>
      <c r="F94" s="402">
        <v>9.64</v>
      </c>
      <c r="G94" s="591"/>
      <c r="H94" s="303">
        <f>ROUND(G94*(1+$F$578),2)</f>
        <v>0</v>
      </c>
      <c r="I94" s="303">
        <f t="shared" si="19"/>
        <v>0</v>
      </c>
      <c r="J94" s="342" t="e">
        <f>I94/$G$577</f>
        <v>#DIV/0!</v>
      </c>
      <c r="K94" s="2"/>
      <c r="L94" s="2"/>
    </row>
    <row r="95" spans="1:12" ht="25.5" outlineLevel="1" x14ac:dyDescent="0.2">
      <c r="A95" s="403" t="s">
        <v>176</v>
      </c>
      <c r="B95" s="404" t="s">
        <v>118</v>
      </c>
      <c r="C95" s="394" t="s">
        <v>302</v>
      </c>
      <c r="D95" s="400" t="s">
        <v>303</v>
      </c>
      <c r="E95" s="401" t="s">
        <v>99</v>
      </c>
      <c r="F95" s="397">
        <v>365.31</v>
      </c>
      <c r="G95" s="590"/>
      <c r="H95" s="303">
        <f>ROUND(G95*(1+$F$578),2)</f>
        <v>0</v>
      </c>
      <c r="I95" s="303">
        <f t="shared" si="19"/>
        <v>0</v>
      </c>
      <c r="J95" s="342" t="e">
        <f>I95/$G$577</f>
        <v>#DIV/0!</v>
      </c>
      <c r="K95" s="2"/>
      <c r="L95" s="2"/>
    </row>
    <row r="96" spans="1:12" ht="38.25" outlineLevel="1" x14ac:dyDescent="0.2">
      <c r="A96" s="405" t="s">
        <v>647</v>
      </c>
      <c r="B96" s="406" t="s">
        <v>118</v>
      </c>
      <c r="C96" s="407" t="s">
        <v>309</v>
      </c>
      <c r="D96" s="408" t="s">
        <v>310</v>
      </c>
      <c r="E96" s="409" t="s">
        <v>98</v>
      </c>
      <c r="F96" s="410">
        <v>26.36</v>
      </c>
      <c r="G96" s="591"/>
      <c r="H96" s="303">
        <f>ROUND(G96*(1+$F$578),2)</f>
        <v>0</v>
      </c>
      <c r="I96" s="303">
        <f t="shared" si="19"/>
        <v>0</v>
      </c>
      <c r="J96" s="411" t="e">
        <f>I96/$G$577</f>
        <v>#DIV/0!</v>
      </c>
      <c r="K96" s="2"/>
      <c r="L96" s="2"/>
    </row>
    <row r="97" spans="1:12" ht="12.75" outlineLevel="1" x14ac:dyDescent="0.2">
      <c r="A97" s="332" t="s">
        <v>36</v>
      </c>
      <c r="B97" s="292"/>
      <c r="C97" s="412"/>
      <c r="D97" s="294" t="s">
        <v>311</v>
      </c>
      <c r="E97" s="295">
        <f>I98</f>
        <v>0</v>
      </c>
      <c r="F97" s="296"/>
      <c r="G97" s="329"/>
      <c r="H97" s="328"/>
      <c r="I97" s="324"/>
      <c r="J97" s="362" t="e">
        <f>E97/$G$577</f>
        <v>#DIV/0!</v>
      </c>
      <c r="K97" s="2"/>
      <c r="L97" s="2"/>
    </row>
    <row r="98" spans="1:12" ht="25.5" outlineLevel="1" x14ac:dyDescent="0.2">
      <c r="A98" s="413" t="s">
        <v>37</v>
      </c>
      <c r="B98" s="414" t="s">
        <v>118</v>
      </c>
      <c r="C98" s="394" t="s">
        <v>312</v>
      </c>
      <c r="D98" s="415" t="s">
        <v>313</v>
      </c>
      <c r="E98" s="396" t="s">
        <v>129</v>
      </c>
      <c r="F98" s="397">
        <v>124.12</v>
      </c>
      <c r="G98" s="591"/>
      <c r="H98" s="303">
        <f>ROUND(G98*(1+$F$578),2)</f>
        <v>0</v>
      </c>
      <c r="I98" s="303">
        <f t="shared" ref="I98" si="20">ROUND(H98*F98,2)</f>
        <v>0</v>
      </c>
      <c r="J98" s="416" t="e">
        <f>I98/$G$577</f>
        <v>#DIV/0!</v>
      </c>
      <c r="K98" s="2"/>
      <c r="L98" s="2"/>
    </row>
    <row r="99" spans="1:12" ht="25.5" outlineLevel="1" x14ac:dyDescent="0.2">
      <c r="A99" s="291" t="s">
        <v>315</v>
      </c>
      <c r="B99" s="292"/>
      <c r="C99" s="412"/>
      <c r="D99" s="294" t="s">
        <v>314</v>
      </c>
      <c r="E99" s="327">
        <f>SUM(I100:I103)</f>
        <v>0</v>
      </c>
      <c r="F99" s="328"/>
      <c r="G99" s="329"/>
      <c r="H99" s="328"/>
      <c r="I99" s="324"/>
      <c r="J99" s="298" t="e">
        <f>E99/$G$577</f>
        <v>#DIV/0!</v>
      </c>
      <c r="K99" s="2"/>
      <c r="L99" s="2"/>
    </row>
    <row r="100" spans="1:12" ht="38.25" outlineLevel="1" x14ac:dyDescent="0.2">
      <c r="A100" s="417" t="s">
        <v>648</v>
      </c>
      <c r="B100" s="387" t="s">
        <v>118</v>
      </c>
      <c r="C100" s="388" t="s">
        <v>296</v>
      </c>
      <c r="D100" s="389" t="s">
        <v>297</v>
      </c>
      <c r="E100" s="390" t="s">
        <v>109</v>
      </c>
      <c r="F100" s="391">
        <v>18</v>
      </c>
      <c r="G100" s="589"/>
      <c r="H100" s="303">
        <f>ROUND(G100*(1+$F$578),2)</f>
        <v>0</v>
      </c>
      <c r="I100" s="303">
        <f t="shared" ref="I100:I103" si="21">ROUND(H100*F100,2)</f>
        <v>0</v>
      </c>
      <c r="J100" s="342" t="e">
        <f>I100/$G$577</f>
        <v>#DIV/0!</v>
      </c>
      <c r="K100" s="2"/>
      <c r="L100" s="2"/>
    </row>
    <row r="101" spans="1:12" ht="25.5" outlineLevel="1" x14ac:dyDescent="0.2">
      <c r="A101" s="392" t="s">
        <v>649</v>
      </c>
      <c r="B101" s="404" t="s">
        <v>118</v>
      </c>
      <c r="C101" s="399" t="s">
        <v>307</v>
      </c>
      <c r="D101" s="418" t="s">
        <v>308</v>
      </c>
      <c r="E101" s="419" t="s">
        <v>99</v>
      </c>
      <c r="F101" s="402">
        <v>43.92</v>
      </c>
      <c r="G101" s="590"/>
      <c r="H101" s="303">
        <f>ROUND(G101*(1+$F$578),2)</f>
        <v>0</v>
      </c>
      <c r="I101" s="303">
        <f t="shared" si="21"/>
        <v>0</v>
      </c>
      <c r="J101" s="342" t="e">
        <f>I101/$G$577</f>
        <v>#DIV/0!</v>
      </c>
      <c r="K101" s="2"/>
      <c r="L101" s="2"/>
    </row>
    <row r="102" spans="1:12" ht="25.5" outlineLevel="1" x14ac:dyDescent="0.2">
      <c r="A102" s="392" t="s">
        <v>650</v>
      </c>
      <c r="B102" s="404" t="s">
        <v>118</v>
      </c>
      <c r="C102" s="399" t="s">
        <v>302</v>
      </c>
      <c r="D102" s="418" t="s">
        <v>303</v>
      </c>
      <c r="E102" s="419" t="s">
        <v>99</v>
      </c>
      <c r="F102" s="402">
        <v>13.66</v>
      </c>
      <c r="G102" s="590"/>
      <c r="H102" s="303">
        <f>ROUND(G102*(1+$F$578),2)</f>
        <v>0</v>
      </c>
      <c r="I102" s="303">
        <f t="shared" si="21"/>
        <v>0</v>
      </c>
      <c r="J102" s="342" t="e">
        <f>I102/$G$577</f>
        <v>#DIV/0!</v>
      </c>
      <c r="K102" s="2"/>
      <c r="L102" s="2"/>
    </row>
    <row r="103" spans="1:12" ht="25.5" outlineLevel="1" x14ac:dyDescent="0.2">
      <c r="A103" s="420" t="s">
        <v>651</v>
      </c>
      <c r="B103" s="393" t="s">
        <v>118</v>
      </c>
      <c r="C103" s="394" t="s">
        <v>304</v>
      </c>
      <c r="D103" s="421" t="s">
        <v>305</v>
      </c>
      <c r="E103" s="396" t="s">
        <v>98</v>
      </c>
      <c r="F103" s="397">
        <v>0.76</v>
      </c>
      <c r="G103" s="591"/>
      <c r="H103" s="303">
        <f>ROUND(G103*(1+$F$578),2)</f>
        <v>0</v>
      </c>
      <c r="I103" s="303">
        <f t="shared" si="21"/>
        <v>0</v>
      </c>
      <c r="J103" s="411" t="e">
        <f>I103/$G$577</f>
        <v>#DIV/0!</v>
      </c>
      <c r="K103" s="2"/>
      <c r="L103" s="2"/>
    </row>
    <row r="104" spans="1:12" ht="12.75" outlineLevel="1" x14ac:dyDescent="0.2">
      <c r="A104" s="291" t="s">
        <v>316</v>
      </c>
      <c r="B104" s="324"/>
      <c r="C104" s="412"/>
      <c r="D104" s="294" t="s">
        <v>317</v>
      </c>
      <c r="E104" s="327">
        <f>SUM(I105:I110)</f>
        <v>0</v>
      </c>
      <c r="F104" s="328"/>
      <c r="G104" s="329"/>
      <c r="H104" s="328"/>
      <c r="I104" s="324"/>
      <c r="J104" s="362" t="e">
        <f>E104/$G$577</f>
        <v>#DIV/0!</v>
      </c>
      <c r="K104" s="2"/>
      <c r="L104" s="2"/>
    </row>
    <row r="105" spans="1:12" ht="38.25" outlineLevel="1" x14ac:dyDescent="0.2">
      <c r="A105" s="417" t="s">
        <v>652</v>
      </c>
      <c r="B105" s="387" t="s">
        <v>118</v>
      </c>
      <c r="C105" s="388" t="s">
        <v>296</v>
      </c>
      <c r="D105" s="389" t="s">
        <v>297</v>
      </c>
      <c r="E105" s="390" t="s">
        <v>109</v>
      </c>
      <c r="F105" s="391">
        <v>19.239999999999998</v>
      </c>
      <c r="G105" s="589"/>
      <c r="H105" s="303">
        <f t="shared" ref="H105:H110" si="22">ROUND(G105*(1+$F$578),2)</f>
        <v>0</v>
      </c>
      <c r="I105" s="303">
        <f t="shared" ref="I105:I110" si="23">ROUND(H105*F105,2)</f>
        <v>0</v>
      </c>
      <c r="J105" s="342" t="e">
        <f t="shared" ref="J105:J110" si="24">I105/$G$577</f>
        <v>#DIV/0!</v>
      </c>
      <c r="K105" s="2"/>
      <c r="L105" s="2"/>
    </row>
    <row r="106" spans="1:12" ht="25.5" outlineLevel="1" x14ac:dyDescent="0.2">
      <c r="A106" s="392" t="s">
        <v>653</v>
      </c>
      <c r="B106" s="404" t="s">
        <v>118</v>
      </c>
      <c r="C106" s="399" t="s">
        <v>318</v>
      </c>
      <c r="D106" s="418" t="s">
        <v>319</v>
      </c>
      <c r="E106" s="419" t="s">
        <v>99</v>
      </c>
      <c r="F106" s="402">
        <v>15.26</v>
      </c>
      <c r="G106" s="590"/>
      <c r="H106" s="303">
        <f t="shared" si="22"/>
        <v>0</v>
      </c>
      <c r="I106" s="303">
        <f t="shared" si="23"/>
        <v>0</v>
      </c>
      <c r="J106" s="342" t="e">
        <f t="shared" si="24"/>
        <v>#DIV/0!</v>
      </c>
      <c r="K106" s="2"/>
      <c r="L106" s="2"/>
    </row>
    <row r="107" spans="1:12" ht="25.5" outlineLevel="1" x14ac:dyDescent="0.2">
      <c r="A107" s="392" t="s">
        <v>654</v>
      </c>
      <c r="B107" s="404" t="s">
        <v>118</v>
      </c>
      <c r="C107" s="399" t="s">
        <v>307</v>
      </c>
      <c r="D107" s="418" t="s">
        <v>308</v>
      </c>
      <c r="E107" s="419" t="s">
        <v>99</v>
      </c>
      <c r="F107" s="402">
        <v>19.45</v>
      </c>
      <c r="G107" s="590"/>
      <c r="H107" s="303">
        <f t="shared" si="22"/>
        <v>0</v>
      </c>
      <c r="I107" s="303">
        <f t="shared" si="23"/>
        <v>0</v>
      </c>
      <c r="J107" s="342" t="e">
        <f t="shared" si="24"/>
        <v>#DIV/0!</v>
      </c>
      <c r="K107" s="2"/>
      <c r="L107" s="2"/>
    </row>
    <row r="108" spans="1:12" ht="25.5" outlineLevel="1" x14ac:dyDescent="0.2">
      <c r="A108" s="403" t="s">
        <v>655</v>
      </c>
      <c r="B108" s="393" t="s">
        <v>118</v>
      </c>
      <c r="C108" s="394" t="s">
        <v>298</v>
      </c>
      <c r="D108" s="395" t="s">
        <v>299</v>
      </c>
      <c r="E108" s="396" t="s">
        <v>99</v>
      </c>
      <c r="F108" s="397">
        <v>28.01</v>
      </c>
      <c r="G108" s="591"/>
      <c r="H108" s="303">
        <f t="shared" si="22"/>
        <v>0</v>
      </c>
      <c r="I108" s="303">
        <f t="shared" si="23"/>
        <v>0</v>
      </c>
      <c r="J108" s="342" t="e">
        <f t="shared" si="24"/>
        <v>#DIV/0!</v>
      </c>
      <c r="K108" s="2"/>
      <c r="L108" s="2"/>
    </row>
    <row r="109" spans="1:12" ht="25.5" outlineLevel="1" x14ac:dyDescent="0.2">
      <c r="A109" s="392" t="s">
        <v>656</v>
      </c>
      <c r="B109" s="404" t="s">
        <v>118</v>
      </c>
      <c r="C109" s="399" t="s">
        <v>302</v>
      </c>
      <c r="D109" s="418" t="s">
        <v>303</v>
      </c>
      <c r="E109" s="419" t="s">
        <v>99</v>
      </c>
      <c r="F109" s="402">
        <v>17.059999999999999</v>
      </c>
      <c r="G109" s="592"/>
      <c r="H109" s="303">
        <f t="shared" si="22"/>
        <v>0</v>
      </c>
      <c r="I109" s="303">
        <f t="shared" si="23"/>
        <v>0</v>
      </c>
      <c r="J109" s="342" t="e">
        <f t="shared" si="24"/>
        <v>#DIV/0!</v>
      </c>
      <c r="K109" s="2"/>
      <c r="L109" s="2"/>
    </row>
    <row r="110" spans="1:12" ht="38.25" outlineLevel="1" x14ac:dyDescent="0.2">
      <c r="A110" s="422" t="s">
        <v>657</v>
      </c>
      <c r="B110" s="393" t="s">
        <v>118</v>
      </c>
      <c r="C110" s="394" t="s">
        <v>309</v>
      </c>
      <c r="D110" s="421" t="s">
        <v>310</v>
      </c>
      <c r="E110" s="396" t="s">
        <v>98</v>
      </c>
      <c r="F110" s="397">
        <v>1.23</v>
      </c>
      <c r="G110" s="591"/>
      <c r="H110" s="303">
        <f t="shared" si="22"/>
        <v>0</v>
      </c>
      <c r="I110" s="303">
        <f t="shared" si="23"/>
        <v>0</v>
      </c>
      <c r="J110" s="411" t="e">
        <f t="shared" si="24"/>
        <v>#DIV/0!</v>
      </c>
      <c r="K110" s="2"/>
      <c r="L110" s="2"/>
    </row>
    <row r="111" spans="1:12" ht="12.75" outlineLevel="1" x14ac:dyDescent="0.2">
      <c r="A111" s="291" t="s">
        <v>320</v>
      </c>
      <c r="B111" s="324"/>
      <c r="C111" s="412"/>
      <c r="D111" s="294" t="s">
        <v>321</v>
      </c>
      <c r="E111" s="327">
        <f>I112</f>
        <v>0</v>
      </c>
      <c r="F111" s="328"/>
      <c r="G111" s="329"/>
      <c r="H111" s="328"/>
      <c r="I111" s="324"/>
      <c r="J111" s="362" t="e">
        <f>E111/$G$577</f>
        <v>#DIV/0!</v>
      </c>
      <c r="K111" s="2"/>
      <c r="L111" s="2"/>
    </row>
    <row r="112" spans="1:12" ht="51" outlineLevel="1" x14ac:dyDescent="0.2">
      <c r="A112" s="403" t="s">
        <v>658</v>
      </c>
      <c r="B112" s="393" t="s">
        <v>226</v>
      </c>
      <c r="C112" s="423" t="s">
        <v>2029</v>
      </c>
      <c r="D112" s="395" t="s">
        <v>322</v>
      </c>
      <c r="E112" s="396" t="s">
        <v>99</v>
      </c>
      <c r="F112" s="397">
        <v>9693.31</v>
      </c>
      <c r="G112" s="610">
        <f>VLOOKUP(C112,Composições!$B$15:$G$1328,6,0)</f>
        <v>0</v>
      </c>
      <c r="H112" s="303">
        <f>ROUND(G112*(1+$F$578),2)</f>
        <v>0</v>
      </c>
      <c r="I112" s="303">
        <f t="shared" ref="I112" si="25">ROUND(H112*F112,2)</f>
        <v>0</v>
      </c>
      <c r="J112" s="411" t="e">
        <f>I112/$G$577</f>
        <v>#DIV/0!</v>
      </c>
      <c r="K112" s="2"/>
      <c r="L112" s="2"/>
    </row>
    <row r="113" spans="1:12" ht="12.75" outlineLevel="1" x14ac:dyDescent="0.2">
      <c r="A113" s="332" t="s">
        <v>323</v>
      </c>
      <c r="B113" s="424"/>
      <c r="C113" s="412"/>
      <c r="D113" s="425" t="s">
        <v>324</v>
      </c>
      <c r="E113" s="327">
        <f>SUM(I114:I117)</f>
        <v>0</v>
      </c>
      <c r="F113" s="328"/>
      <c r="G113" s="329"/>
      <c r="H113" s="328"/>
      <c r="I113" s="324"/>
      <c r="J113" s="362" t="e">
        <f>E113/$G$577</f>
        <v>#DIV/0!</v>
      </c>
      <c r="K113" s="2"/>
      <c r="L113" s="2"/>
    </row>
    <row r="114" spans="1:12" ht="38.25" outlineLevel="1" x14ac:dyDescent="0.2">
      <c r="A114" s="426" t="s">
        <v>659</v>
      </c>
      <c r="B114" s="427" t="s">
        <v>118</v>
      </c>
      <c r="C114" s="428" t="s">
        <v>325</v>
      </c>
      <c r="D114" s="429" t="s">
        <v>326</v>
      </c>
      <c r="E114" s="430" t="s">
        <v>109</v>
      </c>
      <c r="F114" s="431">
        <v>783.72</v>
      </c>
      <c r="G114" s="593"/>
      <c r="H114" s="303">
        <f>ROUND(G114*(1+$F$578),2)</f>
        <v>0</v>
      </c>
      <c r="I114" s="303">
        <f t="shared" ref="I114:I117" si="26">ROUND(H114*F114,2)</f>
        <v>0</v>
      </c>
      <c r="J114" s="342" t="e">
        <f>I114/$G$577</f>
        <v>#DIV/0!</v>
      </c>
      <c r="K114" s="2"/>
      <c r="L114" s="2"/>
    </row>
    <row r="115" spans="1:12" ht="25.5" outlineLevel="1" x14ac:dyDescent="0.2">
      <c r="A115" s="426" t="s">
        <v>660</v>
      </c>
      <c r="B115" s="427" t="s">
        <v>118</v>
      </c>
      <c r="C115" s="428" t="s">
        <v>327</v>
      </c>
      <c r="D115" s="429" t="s">
        <v>328</v>
      </c>
      <c r="E115" s="430" t="s">
        <v>98</v>
      </c>
      <c r="F115" s="431">
        <v>39.19</v>
      </c>
      <c r="G115" s="594"/>
      <c r="H115" s="303">
        <f>ROUND(G115*(1+$F$578),2)</f>
        <v>0</v>
      </c>
      <c r="I115" s="303">
        <f t="shared" si="26"/>
        <v>0</v>
      </c>
      <c r="J115" s="342" t="e">
        <f>I115/$G$577</f>
        <v>#DIV/0!</v>
      </c>
      <c r="K115" s="2"/>
      <c r="L115" s="2"/>
    </row>
    <row r="116" spans="1:12" ht="25.5" outlineLevel="1" x14ac:dyDescent="0.2">
      <c r="A116" s="403" t="s">
        <v>661</v>
      </c>
      <c r="B116" s="427" t="s">
        <v>118</v>
      </c>
      <c r="C116" s="428" t="s">
        <v>329</v>
      </c>
      <c r="D116" s="429" t="s">
        <v>330</v>
      </c>
      <c r="E116" s="430" t="s">
        <v>109</v>
      </c>
      <c r="F116" s="431">
        <v>783.72</v>
      </c>
      <c r="G116" s="593"/>
      <c r="H116" s="303">
        <f>ROUND(G116*(1+$F$578),2)</f>
        <v>0</v>
      </c>
      <c r="I116" s="303">
        <f t="shared" si="26"/>
        <v>0</v>
      </c>
      <c r="J116" s="342" t="e">
        <f>I116/$G$577</f>
        <v>#DIV/0!</v>
      </c>
      <c r="K116" s="2"/>
      <c r="L116" s="2"/>
    </row>
    <row r="117" spans="1:12" ht="38.25" outlineLevel="1" x14ac:dyDescent="0.2">
      <c r="A117" s="422" t="s">
        <v>662</v>
      </c>
      <c r="B117" s="393" t="s">
        <v>118</v>
      </c>
      <c r="C117" s="394" t="s">
        <v>331</v>
      </c>
      <c r="D117" s="395" t="s">
        <v>332</v>
      </c>
      <c r="E117" s="396" t="s">
        <v>98</v>
      </c>
      <c r="F117" s="397">
        <v>54.86</v>
      </c>
      <c r="G117" s="591"/>
      <c r="H117" s="303">
        <f>ROUND(G117*(1+$F$578),2)</f>
        <v>0</v>
      </c>
      <c r="I117" s="303">
        <f t="shared" si="26"/>
        <v>0</v>
      </c>
      <c r="J117" s="385" t="e">
        <f>I117/$G$577</f>
        <v>#DIV/0!</v>
      </c>
      <c r="K117" s="2"/>
      <c r="L117" s="2"/>
    </row>
    <row r="118" spans="1:12" ht="12.75" outlineLevel="1" x14ac:dyDescent="0.2">
      <c r="A118" s="332" t="s">
        <v>333</v>
      </c>
      <c r="B118" s="424"/>
      <c r="C118" s="412"/>
      <c r="D118" s="425" t="s">
        <v>334</v>
      </c>
      <c r="E118" s="327">
        <f>SUM(I119:I122)</f>
        <v>0</v>
      </c>
      <c r="F118" s="328"/>
      <c r="G118" s="329"/>
      <c r="H118" s="328"/>
      <c r="I118" s="324"/>
      <c r="J118" s="298" t="e">
        <f>E118/$G$577</f>
        <v>#DIV/0!</v>
      </c>
      <c r="K118" s="2"/>
      <c r="L118" s="2"/>
    </row>
    <row r="119" spans="1:12" ht="38.25" outlineLevel="1" x14ac:dyDescent="0.2">
      <c r="A119" s="426" t="s">
        <v>663</v>
      </c>
      <c r="B119" s="427" t="s">
        <v>118</v>
      </c>
      <c r="C119" s="428" t="s">
        <v>325</v>
      </c>
      <c r="D119" s="429" t="s">
        <v>326</v>
      </c>
      <c r="E119" s="430" t="s">
        <v>109</v>
      </c>
      <c r="F119" s="431">
        <v>254.8</v>
      </c>
      <c r="G119" s="593"/>
      <c r="H119" s="303">
        <f>ROUND(G119*(1+$F$578),2)</f>
        <v>0</v>
      </c>
      <c r="I119" s="303">
        <f t="shared" ref="I119:I122" si="27">ROUND(H119*F119,2)</f>
        <v>0</v>
      </c>
      <c r="J119" s="342" t="e">
        <f>I119/$G$577</f>
        <v>#DIV/0!</v>
      </c>
      <c r="K119" s="2"/>
      <c r="L119" s="2"/>
    </row>
    <row r="120" spans="1:12" ht="25.5" outlineLevel="1" x14ac:dyDescent="0.2">
      <c r="A120" s="392" t="s">
        <v>664</v>
      </c>
      <c r="B120" s="404" t="s">
        <v>118</v>
      </c>
      <c r="C120" s="399" t="s">
        <v>327</v>
      </c>
      <c r="D120" s="418" t="s">
        <v>328</v>
      </c>
      <c r="E120" s="419" t="s">
        <v>98</v>
      </c>
      <c r="F120" s="402">
        <v>12.74</v>
      </c>
      <c r="G120" s="595"/>
      <c r="H120" s="303">
        <f>ROUND(G120*(1+$F$578),2)</f>
        <v>0</v>
      </c>
      <c r="I120" s="303">
        <f t="shared" si="27"/>
        <v>0</v>
      </c>
      <c r="J120" s="342" t="e">
        <f>I120/$G$577</f>
        <v>#DIV/0!</v>
      </c>
      <c r="K120" s="2"/>
      <c r="L120" s="2"/>
    </row>
    <row r="121" spans="1:12" ht="25.5" outlineLevel="1" x14ac:dyDescent="0.2">
      <c r="A121" s="392" t="s">
        <v>665</v>
      </c>
      <c r="B121" s="404" t="s">
        <v>118</v>
      </c>
      <c r="C121" s="399" t="s">
        <v>329</v>
      </c>
      <c r="D121" s="418" t="s">
        <v>330</v>
      </c>
      <c r="E121" s="419" t="s">
        <v>109</v>
      </c>
      <c r="F121" s="402">
        <v>254.8</v>
      </c>
      <c r="G121" s="590"/>
      <c r="H121" s="303">
        <f>ROUND(G121*(1+$F$578),2)</f>
        <v>0</v>
      </c>
      <c r="I121" s="303">
        <f t="shared" si="27"/>
        <v>0</v>
      </c>
      <c r="J121" s="342" t="e">
        <f>I121/$G$577</f>
        <v>#DIV/0!</v>
      </c>
      <c r="K121" s="2"/>
      <c r="L121" s="2"/>
    </row>
    <row r="122" spans="1:12" ht="39" outlineLevel="1" thickBot="1" x14ac:dyDescent="0.25">
      <c r="A122" s="403" t="s">
        <v>666</v>
      </c>
      <c r="B122" s="393" t="s">
        <v>118</v>
      </c>
      <c r="C122" s="394" t="s">
        <v>331</v>
      </c>
      <c r="D122" s="395" t="s">
        <v>332</v>
      </c>
      <c r="E122" s="396" t="s">
        <v>98</v>
      </c>
      <c r="F122" s="397">
        <v>17.84</v>
      </c>
      <c r="G122" s="591"/>
      <c r="H122" s="303">
        <f>ROUND(G122*(1+$F$578),2)</f>
        <v>0</v>
      </c>
      <c r="I122" s="303">
        <f t="shared" si="27"/>
        <v>0</v>
      </c>
      <c r="J122" s="342" t="e">
        <f>I122/$G$577</f>
        <v>#DIV/0!</v>
      </c>
      <c r="K122" s="2"/>
      <c r="L122" s="2"/>
    </row>
    <row r="123" spans="1:12" ht="15.75" outlineLevel="1" thickBot="1" x14ac:dyDescent="0.25">
      <c r="A123" s="284">
        <v>5</v>
      </c>
      <c r="B123" s="285"/>
      <c r="C123" s="313"/>
      <c r="D123" s="287" t="s">
        <v>335</v>
      </c>
      <c r="E123" s="288">
        <f>SUM(E124,E126,E132,E134)</f>
        <v>0</v>
      </c>
      <c r="F123" s="432"/>
      <c r="G123" s="289"/>
      <c r="H123" s="288"/>
      <c r="I123" s="288"/>
      <c r="J123" s="290" t="e">
        <f>E123/$G$577</f>
        <v>#DIV/0!</v>
      </c>
      <c r="K123" s="2"/>
      <c r="L123" s="2"/>
    </row>
    <row r="124" spans="1:12" s="19" customFormat="1" ht="12.75" outlineLevel="1" x14ac:dyDescent="0.2">
      <c r="A124" s="291" t="s">
        <v>38</v>
      </c>
      <c r="B124" s="292"/>
      <c r="C124" s="314"/>
      <c r="D124" s="315" t="s">
        <v>336</v>
      </c>
      <c r="E124" s="295">
        <f>SUM(I125:I125)</f>
        <v>0</v>
      </c>
      <c r="F124" s="296"/>
      <c r="G124" s="297"/>
      <c r="H124" s="296"/>
      <c r="I124" s="292"/>
      <c r="J124" s="298" t="e">
        <f>E124/$G$577</f>
        <v>#DIV/0!</v>
      </c>
      <c r="K124" s="18"/>
      <c r="L124" s="18"/>
    </row>
    <row r="125" spans="1:12" s="19" customFormat="1" ht="38.25" outlineLevel="1" x14ac:dyDescent="0.2">
      <c r="A125" s="433" t="s">
        <v>39</v>
      </c>
      <c r="B125" s="355" t="s">
        <v>118</v>
      </c>
      <c r="C125" s="434" t="s">
        <v>337</v>
      </c>
      <c r="D125" s="344" t="s">
        <v>338</v>
      </c>
      <c r="E125" s="435" t="s">
        <v>109</v>
      </c>
      <c r="F125" s="436">
        <v>6.1</v>
      </c>
      <c r="G125" s="584"/>
      <c r="H125" s="303">
        <f>ROUND(G125*(1+$F$578),2)</f>
        <v>0</v>
      </c>
      <c r="I125" s="303">
        <f t="shared" ref="I125" si="28">ROUND(H125*F125,2)</f>
        <v>0</v>
      </c>
      <c r="J125" s="342" t="e">
        <f>I125/$G$577</f>
        <v>#DIV/0!</v>
      </c>
      <c r="K125" s="18"/>
      <c r="L125" s="18"/>
    </row>
    <row r="126" spans="1:12" s="19" customFormat="1" ht="12.75" outlineLevel="1" x14ac:dyDescent="0.2">
      <c r="A126" s="332" t="s">
        <v>178</v>
      </c>
      <c r="B126" s="324"/>
      <c r="C126" s="437"/>
      <c r="D126" s="438" t="s">
        <v>1963</v>
      </c>
      <c r="E126" s="327">
        <f>SUM(I127:I131)</f>
        <v>0</v>
      </c>
      <c r="F126" s="296"/>
      <c r="G126" s="329"/>
      <c r="H126" s="328"/>
      <c r="I126" s="324"/>
      <c r="J126" s="362" t="e">
        <f>E126/$G$577</f>
        <v>#DIV/0!</v>
      </c>
      <c r="K126" s="18"/>
      <c r="L126" s="18"/>
    </row>
    <row r="127" spans="1:12" s="19" customFormat="1" ht="38.25" outlineLevel="1" x14ac:dyDescent="0.2">
      <c r="A127" s="439" t="s">
        <v>180</v>
      </c>
      <c r="B127" s="440" t="s">
        <v>118</v>
      </c>
      <c r="C127" s="441" t="s">
        <v>339</v>
      </c>
      <c r="D127" s="442" t="s">
        <v>340</v>
      </c>
      <c r="E127" s="443" t="s">
        <v>109</v>
      </c>
      <c r="F127" s="444">
        <v>610.64</v>
      </c>
      <c r="G127" s="596"/>
      <c r="H127" s="303">
        <f>ROUND(G127*(1+$F$578),2)</f>
        <v>0</v>
      </c>
      <c r="I127" s="303">
        <f t="shared" ref="I127:I131" si="29">ROUND(H127*F127,2)</f>
        <v>0</v>
      </c>
      <c r="J127" s="342" t="e">
        <f>I127/$G$577</f>
        <v>#DIV/0!</v>
      </c>
      <c r="K127" s="18"/>
      <c r="L127" s="18"/>
    </row>
    <row r="128" spans="1:12" s="19" customFormat="1" ht="38.25" outlineLevel="1" x14ac:dyDescent="0.2">
      <c r="A128" s="445" t="s">
        <v>667</v>
      </c>
      <c r="B128" s="446" t="s">
        <v>118</v>
      </c>
      <c r="C128" s="447" t="s">
        <v>341</v>
      </c>
      <c r="D128" s="302" t="s">
        <v>342</v>
      </c>
      <c r="E128" s="321" t="s">
        <v>109</v>
      </c>
      <c r="F128" s="448">
        <v>1038</v>
      </c>
      <c r="G128" s="584"/>
      <c r="H128" s="303">
        <f>ROUND(G128*(1+$F$578),2)</f>
        <v>0</v>
      </c>
      <c r="I128" s="303">
        <f t="shared" si="29"/>
        <v>0</v>
      </c>
      <c r="J128" s="342" t="e">
        <f>I128/$G$577</f>
        <v>#DIV/0!</v>
      </c>
      <c r="K128" s="18"/>
      <c r="L128" s="18"/>
    </row>
    <row r="129" spans="1:12" s="19" customFormat="1" ht="38.25" outlineLevel="1" x14ac:dyDescent="0.2">
      <c r="A129" s="445" t="s">
        <v>668</v>
      </c>
      <c r="B129" s="449" t="s">
        <v>118</v>
      </c>
      <c r="C129" s="318" t="s">
        <v>343</v>
      </c>
      <c r="D129" s="344" t="s">
        <v>344</v>
      </c>
      <c r="E129" s="435" t="s">
        <v>109</v>
      </c>
      <c r="F129" s="450">
        <v>564.11</v>
      </c>
      <c r="G129" s="597"/>
      <c r="H129" s="303">
        <f>ROUND(G129*(1+$F$578),2)</f>
        <v>0</v>
      </c>
      <c r="I129" s="303">
        <f t="shared" si="29"/>
        <v>0</v>
      </c>
      <c r="J129" s="342" t="e">
        <f>I129/$G$577</f>
        <v>#DIV/0!</v>
      </c>
      <c r="K129" s="18"/>
      <c r="L129" s="18"/>
    </row>
    <row r="130" spans="1:12" s="19" customFormat="1" ht="38.25" outlineLevel="1" x14ac:dyDescent="0.2">
      <c r="A130" s="445" t="s">
        <v>669</v>
      </c>
      <c r="B130" s="449" t="s">
        <v>118</v>
      </c>
      <c r="C130" s="447" t="s">
        <v>345</v>
      </c>
      <c r="D130" s="344" t="s">
        <v>346</v>
      </c>
      <c r="E130" s="435" t="s">
        <v>109</v>
      </c>
      <c r="F130" s="451">
        <v>9.7200000000000006</v>
      </c>
      <c r="G130" s="584"/>
      <c r="H130" s="303">
        <f>ROUND(G130*(1+$F$578),2)</f>
        <v>0</v>
      </c>
      <c r="I130" s="303">
        <f t="shared" si="29"/>
        <v>0</v>
      </c>
      <c r="J130" s="342" t="e">
        <f>I130/$G$577</f>
        <v>#DIV/0!</v>
      </c>
      <c r="K130" s="18"/>
      <c r="L130" s="18"/>
    </row>
    <row r="131" spans="1:12" s="19" customFormat="1" ht="25.5" outlineLevel="1" x14ac:dyDescent="0.2">
      <c r="A131" s="452" t="s">
        <v>670</v>
      </c>
      <c r="B131" s="446" t="s">
        <v>118</v>
      </c>
      <c r="C131" s="453" t="s">
        <v>1437</v>
      </c>
      <c r="D131" s="454" t="s">
        <v>1438</v>
      </c>
      <c r="E131" s="435" t="s">
        <v>129</v>
      </c>
      <c r="F131" s="455">
        <v>311.8</v>
      </c>
      <c r="G131" s="598"/>
      <c r="H131" s="303">
        <f>ROUND(G131*(1+$F$578),2)</f>
        <v>0</v>
      </c>
      <c r="I131" s="303">
        <f t="shared" si="29"/>
        <v>0</v>
      </c>
      <c r="J131" s="342" t="e">
        <f>I131/$G$577</f>
        <v>#DIV/0!</v>
      </c>
      <c r="K131" s="18"/>
      <c r="L131" s="18"/>
    </row>
    <row r="132" spans="1:12" s="19" customFormat="1" ht="12.75" outlineLevel="1" x14ac:dyDescent="0.2">
      <c r="A132" s="332" t="s">
        <v>179</v>
      </c>
      <c r="B132" s="324"/>
      <c r="C132" s="437"/>
      <c r="D132" s="438" t="s">
        <v>347</v>
      </c>
      <c r="E132" s="327">
        <f>I133</f>
        <v>0</v>
      </c>
      <c r="F132" s="296"/>
      <c r="G132" s="329"/>
      <c r="H132" s="328"/>
      <c r="I132" s="324"/>
      <c r="J132" s="362" t="e">
        <f>E132/$G$577</f>
        <v>#DIV/0!</v>
      </c>
      <c r="K132" s="18"/>
      <c r="L132" s="18"/>
    </row>
    <row r="133" spans="1:12" s="19" customFormat="1" ht="38.25" outlineLevel="1" x14ac:dyDescent="0.2">
      <c r="A133" s="445" t="s">
        <v>181</v>
      </c>
      <c r="B133" s="449" t="s">
        <v>118</v>
      </c>
      <c r="C133" s="447" t="s">
        <v>343</v>
      </c>
      <c r="D133" s="344" t="s">
        <v>344</v>
      </c>
      <c r="E133" s="435" t="s">
        <v>109</v>
      </c>
      <c r="F133" s="377">
        <v>62.95</v>
      </c>
      <c r="G133" s="584"/>
      <c r="H133" s="321">
        <f>ROUND(G133*(1+$F$578),2)</f>
        <v>0</v>
      </c>
      <c r="I133" s="456">
        <f t="shared" ref="I133" si="30">ROUND(H133*F133,2)</f>
        <v>0</v>
      </c>
      <c r="J133" s="342" t="e">
        <f>I133/$G$577</f>
        <v>#DIV/0!</v>
      </c>
      <c r="K133" s="18"/>
      <c r="L133" s="18"/>
    </row>
    <row r="134" spans="1:12" s="19" customFormat="1" ht="12.75" outlineLevel="1" x14ac:dyDescent="0.2">
      <c r="A134" s="332" t="s">
        <v>356</v>
      </c>
      <c r="B134" s="324"/>
      <c r="C134" s="437"/>
      <c r="D134" s="438" t="s">
        <v>348</v>
      </c>
      <c r="E134" s="327">
        <f>SUM(I135:I137)</f>
        <v>0</v>
      </c>
      <c r="F134" s="328"/>
      <c r="G134" s="329"/>
      <c r="H134" s="328"/>
      <c r="I134" s="292"/>
      <c r="J134" s="362" t="e">
        <f>E134/$G$577</f>
        <v>#DIV/0!</v>
      </c>
      <c r="K134" s="18"/>
      <c r="L134" s="18"/>
    </row>
    <row r="135" spans="1:12" s="19" customFormat="1" ht="38.25" outlineLevel="1" x14ac:dyDescent="0.2">
      <c r="A135" s="445" t="s">
        <v>671</v>
      </c>
      <c r="B135" s="449" t="s">
        <v>118</v>
      </c>
      <c r="C135" s="447" t="s">
        <v>349</v>
      </c>
      <c r="D135" s="344" t="s">
        <v>350</v>
      </c>
      <c r="E135" s="435" t="s">
        <v>109</v>
      </c>
      <c r="F135" s="377">
        <v>8.06</v>
      </c>
      <c r="G135" s="596"/>
      <c r="H135" s="303">
        <f>ROUND(G135*(1+$F$578),2)</f>
        <v>0</v>
      </c>
      <c r="I135" s="303">
        <f t="shared" ref="I135:I137" si="31">ROUND(H135*F135,2)</f>
        <v>0</v>
      </c>
      <c r="J135" s="342" t="e">
        <f>I135/$G$577</f>
        <v>#DIV/0!</v>
      </c>
      <c r="K135" s="18"/>
      <c r="L135" s="18"/>
    </row>
    <row r="136" spans="1:12" s="19" customFormat="1" ht="25.5" outlineLevel="1" x14ac:dyDescent="0.2">
      <c r="A136" s="445" t="s">
        <v>672</v>
      </c>
      <c r="B136" s="449" t="s">
        <v>226</v>
      </c>
      <c r="C136" s="447" t="s">
        <v>351</v>
      </c>
      <c r="D136" s="344" t="s">
        <v>352</v>
      </c>
      <c r="E136" s="435" t="s">
        <v>353</v>
      </c>
      <c r="F136" s="451">
        <v>7.2</v>
      </c>
      <c r="G136" s="610">
        <f>VLOOKUP(C136,Composições!$B$15:$G$1328,6,0)</f>
        <v>0</v>
      </c>
      <c r="H136" s="303">
        <f>ROUND(G136*(1+$F$578),2)</f>
        <v>0</v>
      </c>
      <c r="I136" s="303">
        <f t="shared" si="31"/>
        <v>0</v>
      </c>
      <c r="J136" s="342" t="e">
        <f>I136/$G$577</f>
        <v>#DIV/0!</v>
      </c>
      <c r="K136" s="18"/>
      <c r="L136" s="18"/>
    </row>
    <row r="137" spans="1:12" s="19" customFormat="1" ht="39" outlineLevel="1" thickBot="1" x14ac:dyDescent="0.25">
      <c r="A137" s="445" t="s">
        <v>673</v>
      </c>
      <c r="B137" s="449" t="s">
        <v>118</v>
      </c>
      <c r="C137" s="447" t="s">
        <v>354</v>
      </c>
      <c r="D137" s="344" t="s">
        <v>355</v>
      </c>
      <c r="E137" s="435" t="s">
        <v>109</v>
      </c>
      <c r="F137" s="457">
        <v>3.6</v>
      </c>
      <c r="G137" s="584"/>
      <c r="H137" s="303">
        <f>ROUND(G137*(1+$F$578),2)</f>
        <v>0</v>
      </c>
      <c r="I137" s="303">
        <f t="shared" si="31"/>
        <v>0</v>
      </c>
      <c r="J137" s="342" t="e">
        <f>I137/$G$577</f>
        <v>#DIV/0!</v>
      </c>
      <c r="K137" s="18"/>
      <c r="L137" s="18"/>
    </row>
    <row r="138" spans="1:12" s="19" customFormat="1" ht="15.75" thickBot="1" x14ac:dyDescent="0.25">
      <c r="A138" s="284">
        <v>6</v>
      </c>
      <c r="B138" s="285"/>
      <c r="C138" s="313"/>
      <c r="D138" s="287" t="s">
        <v>85</v>
      </c>
      <c r="E138" s="288">
        <f>SUM(E139,E147,E151,E157,E173,E175)</f>
        <v>0</v>
      </c>
      <c r="F138" s="288"/>
      <c r="G138" s="289"/>
      <c r="H138" s="288"/>
      <c r="I138" s="288"/>
      <c r="J138" s="290" t="e">
        <f>E138/$G$577</f>
        <v>#DIV/0!</v>
      </c>
      <c r="K138" s="18"/>
      <c r="L138" s="18"/>
    </row>
    <row r="139" spans="1:12" s="19" customFormat="1" ht="12.75" outlineLevel="1" x14ac:dyDescent="0.2">
      <c r="A139" s="291" t="s">
        <v>40</v>
      </c>
      <c r="B139" s="292"/>
      <c r="C139" s="314"/>
      <c r="D139" s="315" t="s">
        <v>357</v>
      </c>
      <c r="E139" s="295">
        <f>SUM(I140:I146)</f>
        <v>0</v>
      </c>
      <c r="F139" s="296"/>
      <c r="G139" s="297"/>
      <c r="H139" s="296"/>
      <c r="I139" s="292"/>
      <c r="J139" s="298" t="e">
        <f>E139/$G$577</f>
        <v>#DIV/0!</v>
      </c>
      <c r="K139" s="18"/>
      <c r="L139" s="18"/>
    </row>
    <row r="140" spans="1:12" s="19" customFormat="1" ht="51" outlineLevel="1" x14ac:dyDescent="0.2">
      <c r="A140" s="445" t="s">
        <v>41</v>
      </c>
      <c r="B140" s="447" t="s">
        <v>226</v>
      </c>
      <c r="C140" s="449" t="s">
        <v>358</v>
      </c>
      <c r="D140" s="344" t="s">
        <v>359</v>
      </c>
      <c r="E140" s="458" t="s">
        <v>14</v>
      </c>
      <c r="F140" s="338">
        <v>6</v>
      </c>
      <c r="G140" s="610">
        <f>VLOOKUP(C140,Composições!$B$15:$G$1328,6,0)</f>
        <v>0</v>
      </c>
      <c r="H140" s="303">
        <f t="shared" ref="H140:H146" si="32">ROUND(G140*(1+$F$578),2)</f>
        <v>0</v>
      </c>
      <c r="I140" s="303">
        <f t="shared" ref="I140:I145" si="33">ROUND(H140*F140,2)</f>
        <v>0</v>
      </c>
      <c r="J140" s="342" t="e">
        <f t="shared" ref="J140:J146" si="34">I140/$G$577</f>
        <v>#DIV/0!</v>
      </c>
      <c r="K140" s="18"/>
      <c r="L140" s="18"/>
    </row>
    <row r="141" spans="1:12" s="19" customFormat="1" ht="51" outlineLevel="1" x14ac:dyDescent="0.2">
      <c r="A141" s="445" t="s">
        <v>182</v>
      </c>
      <c r="B141" s="447" t="s">
        <v>226</v>
      </c>
      <c r="C141" s="449" t="s">
        <v>360</v>
      </c>
      <c r="D141" s="344" t="s">
        <v>361</v>
      </c>
      <c r="E141" s="458" t="s">
        <v>14</v>
      </c>
      <c r="F141" s="338">
        <v>3</v>
      </c>
      <c r="G141" s="610">
        <f>VLOOKUP(C141,Composições!$B$15:$G$1328,6,0)</f>
        <v>0</v>
      </c>
      <c r="H141" s="303">
        <f t="shared" si="32"/>
        <v>0</v>
      </c>
      <c r="I141" s="303">
        <f t="shared" si="33"/>
        <v>0</v>
      </c>
      <c r="J141" s="342" t="e">
        <f t="shared" si="34"/>
        <v>#DIV/0!</v>
      </c>
      <c r="K141" s="18"/>
      <c r="L141" s="18"/>
    </row>
    <row r="142" spans="1:12" s="19" customFormat="1" ht="51" outlineLevel="1" x14ac:dyDescent="0.2">
      <c r="A142" s="445" t="s">
        <v>183</v>
      </c>
      <c r="B142" s="447" t="s">
        <v>226</v>
      </c>
      <c r="C142" s="449" t="s">
        <v>362</v>
      </c>
      <c r="D142" s="344" t="s">
        <v>363</v>
      </c>
      <c r="E142" s="458" t="s">
        <v>14</v>
      </c>
      <c r="F142" s="338">
        <v>6</v>
      </c>
      <c r="G142" s="610">
        <f>VLOOKUP(C142,Composições!$B$15:$G$1328,6,0)</f>
        <v>0</v>
      </c>
      <c r="H142" s="303">
        <f t="shared" si="32"/>
        <v>0</v>
      </c>
      <c r="I142" s="303">
        <f t="shared" si="33"/>
        <v>0</v>
      </c>
      <c r="J142" s="342" t="e">
        <f t="shared" si="34"/>
        <v>#DIV/0!</v>
      </c>
      <c r="K142" s="18"/>
      <c r="L142" s="18"/>
    </row>
    <row r="143" spans="1:12" s="19" customFormat="1" ht="51" outlineLevel="1" x14ac:dyDescent="0.2">
      <c r="A143" s="445" t="s">
        <v>184</v>
      </c>
      <c r="B143" s="447" t="s">
        <v>226</v>
      </c>
      <c r="C143" s="449" t="s">
        <v>364</v>
      </c>
      <c r="D143" s="344" t="s">
        <v>365</v>
      </c>
      <c r="E143" s="458" t="s">
        <v>14</v>
      </c>
      <c r="F143" s="338">
        <v>3</v>
      </c>
      <c r="G143" s="610">
        <f>VLOOKUP(C143,Composições!$B$15:$G$1328,6,0)</f>
        <v>0</v>
      </c>
      <c r="H143" s="303">
        <f t="shared" si="32"/>
        <v>0</v>
      </c>
      <c r="I143" s="303">
        <f t="shared" si="33"/>
        <v>0</v>
      </c>
      <c r="J143" s="342" t="e">
        <f t="shared" si="34"/>
        <v>#DIV/0!</v>
      </c>
      <c r="K143" s="18"/>
      <c r="L143" s="18"/>
    </row>
    <row r="144" spans="1:12" s="19" customFormat="1" ht="51" outlineLevel="1" x14ac:dyDescent="0.2">
      <c r="A144" s="445" t="s">
        <v>372</v>
      </c>
      <c r="B144" s="447" t="s">
        <v>226</v>
      </c>
      <c r="C144" s="449" t="s">
        <v>366</v>
      </c>
      <c r="D144" s="344" t="s">
        <v>367</v>
      </c>
      <c r="E144" s="458" t="s">
        <v>14</v>
      </c>
      <c r="F144" s="338">
        <v>5</v>
      </c>
      <c r="G144" s="610">
        <f>VLOOKUP(C144,Composições!$B$15:$G$1328,6,0)</f>
        <v>0</v>
      </c>
      <c r="H144" s="303">
        <f t="shared" si="32"/>
        <v>0</v>
      </c>
      <c r="I144" s="303">
        <f t="shared" si="33"/>
        <v>0</v>
      </c>
      <c r="J144" s="342" t="e">
        <f t="shared" si="34"/>
        <v>#DIV/0!</v>
      </c>
      <c r="K144" s="18"/>
      <c r="L144" s="18"/>
    </row>
    <row r="145" spans="1:12" s="19" customFormat="1" ht="25.5" outlineLevel="1" x14ac:dyDescent="0.2">
      <c r="A145" s="445" t="s">
        <v>373</v>
      </c>
      <c r="B145" s="447" t="s">
        <v>226</v>
      </c>
      <c r="C145" s="449" t="s">
        <v>368</v>
      </c>
      <c r="D145" s="344" t="s">
        <v>369</v>
      </c>
      <c r="E145" s="458" t="s">
        <v>14</v>
      </c>
      <c r="F145" s="338">
        <v>4</v>
      </c>
      <c r="G145" s="610">
        <f>VLOOKUP(C145,Composições!$B$15:$G$1328,6,0)</f>
        <v>0</v>
      </c>
      <c r="H145" s="303">
        <f t="shared" si="32"/>
        <v>0</v>
      </c>
      <c r="I145" s="303">
        <f t="shared" si="33"/>
        <v>0</v>
      </c>
      <c r="J145" s="342" t="e">
        <f t="shared" si="34"/>
        <v>#DIV/0!</v>
      </c>
      <c r="K145" s="18"/>
      <c r="L145" s="18"/>
    </row>
    <row r="146" spans="1:12" s="19" customFormat="1" ht="25.5" outlineLevel="1" x14ac:dyDescent="0.2">
      <c r="A146" s="445" t="s">
        <v>374</v>
      </c>
      <c r="B146" s="447" t="s">
        <v>226</v>
      </c>
      <c r="C146" s="449" t="s">
        <v>370</v>
      </c>
      <c r="D146" s="344" t="s">
        <v>371</v>
      </c>
      <c r="E146" s="458" t="s">
        <v>353</v>
      </c>
      <c r="F146" s="338">
        <v>1.8</v>
      </c>
      <c r="G146" s="610">
        <f>VLOOKUP(C146,Composições!$B$15:$G$1328,6,0)</f>
        <v>0</v>
      </c>
      <c r="H146" s="303">
        <f t="shared" si="32"/>
        <v>0</v>
      </c>
      <c r="I146" s="303">
        <f>ROUND(H146*F146,2)</f>
        <v>0</v>
      </c>
      <c r="J146" s="411" t="e">
        <f t="shared" si="34"/>
        <v>#DIV/0!</v>
      </c>
      <c r="K146" s="18"/>
      <c r="L146" s="18"/>
    </row>
    <row r="147" spans="1:12" s="19" customFormat="1" ht="12.75" outlineLevel="1" x14ac:dyDescent="0.2">
      <c r="A147" s="332" t="s">
        <v>42</v>
      </c>
      <c r="B147" s="324"/>
      <c r="C147" s="437"/>
      <c r="D147" s="438" t="s">
        <v>375</v>
      </c>
      <c r="E147" s="327">
        <f>SUM(I148:I150)</f>
        <v>0</v>
      </c>
      <c r="F147" s="328"/>
      <c r="G147" s="329"/>
      <c r="H147" s="328"/>
      <c r="I147" s="324"/>
      <c r="J147" s="459" t="e">
        <f>E147/$G$577</f>
        <v>#DIV/0!</v>
      </c>
      <c r="K147" s="18"/>
      <c r="L147" s="18"/>
    </row>
    <row r="148" spans="1:12" s="19" customFormat="1" ht="12.75" outlineLevel="1" x14ac:dyDescent="0.2">
      <c r="A148" s="445" t="s">
        <v>43</v>
      </c>
      <c r="B148" s="447" t="s">
        <v>118</v>
      </c>
      <c r="C148" s="449" t="s">
        <v>376</v>
      </c>
      <c r="D148" s="344" t="s">
        <v>377</v>
      </c>
      <c r="E148" s="458" t="s">
        <v>14</v>
      </c>
      <c r="F148" s="338">
        <v>4</v>
      </c>
      <c r="G148" s="583"/>
      <c r="H148" s="303">
        <f>ROUND(G148*(1+$F$578),2)</f>
        <v>0</v>
      </c>
      <c r="I148" s="303">
        <f t="shared" ref="I148:I150" si="35">ROUND(H148*F148,2)</f>
        <v>0</v>
      </c>
      <c r="J148" s="460" t="e">
        <f>I148/$G$577</f>
        <v>#DIV/0!</v>
      </c>
      <c r="K148" s="18"/>
      <c r="L148" s="18"/>
    </row>
    <row r="149" spans="1:12" s="19" customFormat="1" ht="25.5" outlineLevel="1" x14ac:dyDescent="0.2">
      <c r="A149" s="445" t="s">
        <v>44</v>
      </c>
      <c r="B149" s="447" t="s">
        <v>118</v>
      </c>
      <c r="C149" s="449" t="s">
        <v>378</v>
      </c>
      <c r="D149" s="344" t="s">
        <v>379</v>
      </c>
      <c r="E149" s="458" t="s">
        <v>14</v>
      </c>
      <c r="F149" s="338">
        <v>8</v>
      </c>
      <c r="G149" s="583"/>
      <c r="H149" s="303">
        <f>ROUND(G149*(1+$F$578),2)</f>
        <v>0</v>
      </c>
      <c r="I149" s="303">
        <f t="shared" si="35"/>
        <v>0</v>
      </c>
      <c r="J149" s="342" t="e">
        <f>I149/$G$577</f>
        <v>#DIV/0!</v>
      </c>
      <c r="K149" s="18"/>
      <c r="L149" s="18"/>
    </row>
    <row r="150" spans="1:12" s="19" customFormat="1" ht="25.5" outlineLevel="1" x14ac:dyDescent="0.2">
      <c r="A150" s="445" t="s">
        <v>45</v>
      </c>
      <c r="B150" s="447" t="s">
        <v>226</v>
      </c>
      <c r="C150" s="449" t="s">
        <v>380</v>
      </c>
      <c r="D150" s="344" t="s">
        <v>381</v>
      </c>
      <c r="E150" s="458" t="s">
        <v>353</v>
      </c>
      <c r="F150" s="372">
        <v>12.8</v>
      </c>
      <c r="G150" s="610">
        <f>VLOOKUP(C150,Composições!$B$15:$G$1328,6,0)</f>
        <v>0</v>
      </c>
      <c r="H150" s="303">
        <f>ROUND(G150*(1+$F$578),2)</f>
        <v>0</v>
      </c>
      <c r="I150" s="303">
        <f t="shared" si="35"/>
        <v>0</v>
      </c>
      <c r="J150" s="411" t="e">
        <f>I150/$G$577</f>
        <v>#DIV/0!</v>
      </c>
      <c r="K150" s="18"/>
      <c r="L150" s="18"/>
    </row>
    <row r="151" spans="1:12" s="19" customFormat="1" ht="12.75" outlineLevel="1" x14ac:dyDescent="0.2">
      <c r="A151" s="332" t="s">
        <v>46</v>
      </c>
      <c r="B151" s="324"/>
      <c r="C151" s="437"/>
      <c r="D151" s="438" t="s">
        <v>382</v>
      </c>
      <c r="E151" s="327">
        <f>SUM(I152:I156)</f>
        <v>0</v>
      </c>
      <c r="F151" s="328"/>
      <c r="G151" s="329"/>
      <c r="H151" s="328"/>
      <c r="I151" s="324"/>
      <c r="J151" s="362" t="e">
        <f>E151/$G$577</f>
        <v>#DIV/0!</v>
      </c>
      <c r="K151" s="18"/>
      <c r="L151" s="18"/>
    </row>
    <row r="152" spans="1:12" s="19" customFormat="1" ht="38.25" outlineLevel="1" x14ac:dyDescent="0.2">
      <c r="A152" s="445" t="s">
        <v>47</v>
      </c>
      <c r="B152" s="447" t="s">
        <v>226</v>
      </c>
      <c r="C152" s="449" t="s">
        <v>383</v>
      </c>
      <c r="D152" s="344" t="s">
        <v>384</v>
      </c>
      <c r="E152" s="458" t="s">
        <v>14</v>
      </c>
      <c r="F152" s="338">
        <v>1</v>
      </c>
      <c r="G152" s="610">
        <f>VLOOKUP(C152,Composições!$B$15:$G$1328,6,0)</f>
        <v>0</v>
      </c>
      <c r="H152" s="303">
        <f>ROUND(G152*(1+$F$578),2)</f>
        <v>0</v>
      </c>
      <c r="I152" s="303">
        <f t="shared" ref="I152:I156" si="36">ROUND(H152*F152,2)</f>
        <v>0</v>
      </c>
      <c r="J152" s="342" t="e">
        <f t="shared" ref="J152:J172" si="37">I152/$G$577</f>
        <v>#DIV/0!</v>
      </c>
      <c r="K152" s="18"/>
      <c r="L152" s="18"/>
    </row>
    <row r="153" spans="1:12" s="19" customFormat="1" ht="38.25" outlineLevel="1" x14ac:dyDescent="0.2">
      <c r="A153" s="445" t="s">
        <v>215</v>
      </c>
      <c r="B153" s="447" t="s">
        <v>226</v>
      </c>
      <c r="C153" s="449" t="s">
        <v>385</v>
      </c>
      <c r="D153" s="344" t="s">
        <v>386</v>
      </c>
      <c r="E153" s="458" t="s">
        <v>109</v>
      </c>
      <c r="F153" s="338">
        <v>1.68</v>
      </c>
      <c r="G153" s="610">
        <f>VLOOKUP(C153,Composições!$B$15:$G$1328,6,0)</f>
        <v>0</v>
      </c>
      <c r="H153" s="303">
        <f>ROUND(G153*(1+$F$578),2)</f>
        <v>0</v>
      </c>
      <c r="I153" s="303">
        <f t="shared" si="36"/>
        <v>0</v>
      </c>
      <c r="J153" s="342" t="e">
        <f t="shared" si="37"/>
        <v>#DIV/0!</v>
      </c>
      <c r="K153" s="18"/>
      <c r="L153" s="18"/>
    </row>
    <row r="154" spans="1:12" s="19" customFormat="1" ht="38.25" outlineLevel="1" x14ac:dyDescent="0.2">
      <c r="A154" s="445" t="s">
        <v>216</v>
      </c>
      <c r="B154" s="447" t="s">
        <v>226</v>
      </c>
      <c r="C154" s="449" t="s">
        <v>387</v>
      </c>
      <c r="D154" s="344" t="s">
        <v>388</v>
      </c>
      <c r="E154" s="458" t="s">
        <v>109</v>
      </c>
      <c r="F154" s="338">
        <v>3.36</v>
      </c>
      <c r="G154" s="610">
        <f>VLOOKUP(C154,Composições!$B$15:$G$1328,6,0)</f>
        <v>0</v>
      </c>
      <c r="H154" s="303">
        <f>ROUND(G154*(1+$F$578),2)</f>
        <v>0</v>
      </c>
      <c r="I154" s="303">
        <f t="shared" si="36"/>
        <v>0</v>
      </c>
      <c r="J154" s="342" t="e">
        <f t="shared" si="37"/>
        <v>#DIV/0!</v>
      </c>
      <c r="K154" s="18"/>
      <c r="L154" s="18"/>
    </row>
    <row r="155" spans="1:12" s="19" customFormat="1" ht="38.25" outlineLevel="1" x14ac:dyDescent="0.2">
      <c r="A155" s="445" t="s">
        <v>217</v>
      </c>
      <c r="B155" s="447" t="s">
        <v>226</v>
      </c>
      <c r="C155" s="449" t="s">
        <v>389</v>
      </c>
      <c r="D155" s="344" t="s">
        <v>390</v>
      </c>
      <c r="E155" s="458" t="s">
        <v>109</v>
      </c>
      <c r="F155" s="338">
        <v>83.48</v>
      </c>
      <c r="G155" s="610">
        <f>VLOOKUP(C155,Composições!$B$15:$G$1328,6,0)</f>
        <v>0</v>
      </c>
      <c r="H155" s="303">
        <f>ROUND(G155*(1+$F$578),2)</f>
        <v>0</v>
      </c>
      <c r="I155" s="303">
        <f t="shared" si="36"/>
        <v>0</v>
      </c>
      <c r="J155" s="342" t="e">
        <f t="shared" si="37"/>
        <v>#DIV/0!</v>
      </c>
      <c r="K155" s="18"/>
      <c r="L155" s="18"/>
    </row>
    <row r="156" spans="1:12" s="19" customFormat="1" ht="38.25" outlineLevel="1" x14ac:dyDescent="0.2">
      <c r="A156" s="445" t="s">
        <v>218</v>
      </c>
      <c r="B156" s="447" t="s">
        <v>226</v>
      </c>
      <c r="C156" s="449" t="s">
        <v>391</v>
      </c>
      <c r="D156" s="344" t="s">
        <v>392</v>
      </c>
      <c r="E156" s="458" t="s">
        <v>109</v>
      </c>
      <c r="F156" s="338">
        <v>2.04</v>
      </c>
      <c r="G156" s="610">
        <f>VLOOKUP(C156,Composições!$B$15:$G$1328,6,0)</f>
        <v>0</v>
      </c>
      <c r="H156" s="303">
        <f>ROUND(G156*(1+$F$578),2)</f>
        <v>0</v>
      </c>
      <c r="I156" s="303">
        <f t="shared" si="36"/>
        <v>0</v>
      </c>
      <c r="J156" s="342" t="e">
        <f t="shared" si="37"/>
        <v>#DIV/0!</v>
      </c>
      <c r="K156" s="18"/>
      <c r="L156" s="18"/>
    </row>
    <row r="157" spans="1:12" s="19" customFormat="1" ht="12.75" outlineLevel="1" x14ac:dyDescent="0.2">
      <c r="A157" s="332" t="s">
        <v>186</v>
      </c>
      <c r="B157" s="324"/>
      <c r="C157" s="437"/>
      <c r="D157" s="438" t="s">
        <v>393</v>
      </c>
      <c r="E157" s="327">
        <f>SUM(I158:I172)</f>
        <v>0</v>
      </c>
      <c r="F157" s="328"/>
      <c r="G157" s="329"/>
      <c r="H157" s="328"/>
      <c r="I157" s="324"/>
      <c r="J157" s="362" t="e">
        <f t="shared" si="37"/>
        <v>#DIV/0!</v>
      </c>
      <c r="K157" s="18"/>
      <c r="L157" s="18"/>
    </row>
    <row r="158" spans="1:12" s="19" customFormat="1" ht="38.25" outlineLevel="1" x14ac:dyDescent="0.2">
      <c r="A158" s="445" t="s">
        <v>187</v>
      </c>
      <c r="B158" s="447" t="s">
        <v>226</v>
      </c>
      <c r="C158" s="449" t="s">
        <v>394</v>
      </c>
      <c r="D158" s="344" t="s">
        <v>395</v>
      </c>
      <c r="E158" s="458" t="s">
        <v>109</v>
      </c>
      <c r="F158" s="338">
        <v>0.88</v>
      </c>
      <c r="G158" s="610">
        <f>VLOOKUP(C158,Composições!$B$15:$G$1328,6,0)</f>
        <v>0</v>
      </c>
      <c r="H158" s="303">
        <f t="shared" ref="H158:H172" si="38">ROUND(G158*(1+$F$578),2)</f>
        <v>0</v>
      </c>
      <c r="I158" s="303">
        <f t="shared" ref="I158:I172" si="39">ROUND(H158*F158,2)</f>
        <v>0</v>
      </c>
      <c r="J158" s="342" t="e">
        <f t="shared" si="37"/>
        <v>#DIV/0!</v>
      </c>
      <c r="K158" s="18"/>
      <c r="L158" s="18"/>
    </row>
    <row r="159" spans="1:12" s="19" customFormat="1" ht="38.25" outlineLevel="1" x14ac:dyDescent="0.2">
      <c r="A159" s="445" t="s">
        <v>219</v>
      </c>
      <c r="B159" s="447" t="s">
        <v>226</v>
      </c>
      <c r="C159" s="449" t="s">
        <v>396</v>
      </c>
      <c r="D159" s="344" t="s">
        <v>397</v>
      </c>
      <c r="E159" s="458" t="s">
        <v>109</v>
      </c>
      <c r="F159" s="338">
        <v>2.15</v>
      </c>
      <c r="G159" s="610">
        <f>VLOOKUP(C159,Composições!$B$15:$G$1328,6,0)</f>
        <v>0</v>
      </c>
      <c r="H159" s="303">
        <f t="shared" si="38"/>
        <v>0</v>
      </c>
      <c r="I159" s="303">
        <f t="shared" si="39"/>
        <v>0</v>
      </c>
      <c r="J159" s="342" t="e">
        <f t="shared" si="37"/>
        <v>#DIV/0!</v>
      </c>
      <c r="K159" s="18"/>
      <c r="L159" s="18"/>
    </row>
    <row r="160" spans="1:12" s="19" customFormat="1" ht="38.25" outlineLevel="1" x14ac:dyDescent="0.2">
      <c r="A160" s="445" t="s">
        <v>674</v>
      </c>
      <c r="B160" s="447" t="s">
        <v>226</v>
      </c>
      <c r="C160" s="449" t="s">
        <v>398</v>
      </c>
      <c r="D160" s="344" t="s">
        <v>399</v>
      </c>
      <c r="E160" s="458" t="s">
        <v>109</v>
      </c>
      <c r="F160" s="338">
        <v>1.61</v>
      </c>
      <c r="G160" s="610">
        <f>VLOOKUP(C160,Composições!$B$15:$G$1328,6,0)</f>
        <v>0</v>
      </c>
      <c r="H160" s="303">
        <f t="shared" si="38"/>
        <v>0</v>
      </c>
      <c r="I160" s="303">
        <f t="shared" si="39"/>
        <v>0</v>
      </c>
      <c r="J160" s="342" t="e">
        <f t="shared" si="37"/>
        <v>#DIV/0!</v>
      </c>
      <c r="K160" s="18"/>
      <c r="L160" s="18"/>
    </row>
    <row r="161" spans="1:12" s="19" customFormat="1" ht="38.25" outlineLevel="1" x14ac:dyDescent="0.2">
      <c r="A161" s="445" t="s">
        <v>675</v>
      </c>
      <c r="B161" s="447" t="s">
        <v>226</v>
      </c>
      <c r="C161" s="449" t="s">
        <v>400</v>
      </c>
      <c r="D161" s="344" t="s">
        <v>401</v>
      </c>
      <c r="E161" s="458" t="s">
        <v>109</v>
      </c>
      <c r="F161" s="338">
        <v>2.73</v>
      </c>
      <c r="G161" s="610">
        <f>VLOOKUP(C161,Composições!$B$15:$G$1328,6,0)</f>
        <v>0</v>
      </c>
      <c r="H161" s="303">
        <f t="shared" si="38"/>
        <v>0</v>
      </c>
      <c r="I161" s="303">
        <f t="shared" si="39"/>
        <v>0</v>
      </c>
      <c r="J161" s="342" t="e">
        <f t="shared" si="37"/>
        <v>#DIV/0!</v>
      </c>
      <c r="K161" s="18"/>
      <c r="L161" s="18"/>
    </row>
    <row r="162" spans="1:12" s="19" customFormat="1" ht="38.25" outlineLevel="1" x14ac:dyDescent="0.2">
      <c r="A162" s="445" t="s">
        <v>676</v>
      </c>
      <c r="B162" s="447" t="s">
        <v>226</v>
      </c>
      <c r="C162" s="449" t="s">
        <v>402</v>
      </c>
      <c r="D162" s="344" t="s">
        <v>403</v>
      </c>
      <c r="E162" s="458" t="s">
        <v>109</v>
      </c>
      <c r="F162" s="338">
        <v>2.16</v>
      </c>
      <c r="G162" s="610">
        <f>VLOOKUP(C162,Composições!$B$15:$G$1328,6,0)</f>
        <v>0</v>
      </c>
      <c r="H162" s="303">
        <f t="shared" si="38"/>
        <v>0</v>
      </c>
      <c r="I162" s="303">
        <f t="shared" si="39"/>
        <v>0</v>
      </c>
      <c r="J162" s="342" t="e">
        <f t="shared" si="37"/>
        <v>#DIV/0!</v>
      </c>
      <c r="K162" s="18"/>
      <c r="L162" s="18"/>
    </row>
    <row r="163" spans="1:12" s="19" customFormat="1" ht="38.25" outlineLevel="1" x14ac:dyDescent="0.2">
      <c r="A163" s="445" t="s">
        <v>677</v>
      </c>
      <c r="B163" s="447" t="s">
        <v>226</v>
      </c>
      <c r="C163" s="449" t="s">
        <v>404</v>
      </c>
      <c r="D163" s="344" t="s">
        <v>405</v>
      </c>
      <c r="E163" s="458" t="s">
        <v>109</v>
      </c>
      <c r="F163" s="338">
        <v>1.05</v>
      </c>
      <c r="G163" s="610">
        <f>VLOOKUP(C163,Composições!$B$15:$G$1328,6,0)</f>
        <v>0</v>
      </c>
      <c r="H163" s="303">
        <f t="shared" si="38"/>
        <v>0</v>
      </c>
      <c r="I163" s="303">
        <f t="shared" si="39"/>
        <v>0</v>
      </c>
      <c r="J163" s="342" t="e">
        <f t="shared" si="37"/>
        <v>#DIV/0!</v>
      </c>
      <c r="K163" s="18"/>
      <c r="L163" s="18"/>
    </row>
    <row r="164" spans="1:12" s="19" customFormat="1" ht="38.25" outlineLevel="1" x14ac:dyDescent="0.2">
      <c r="A164" s="445" t="s">
        <v>678</v>
      </c>
      <c r="B164" s="447" t="s">
        <v>226</v>
      </c>
      <c r="C164" s="449" t="s">
        <v>406</v>
      </c>
      <c r="D164" s="344" t="s">
        <v>407</v>
      </c>
      <c r="E164" s="458" t="s">
        <v>109</v>
      </c>
      <c r="F164" s="338">
        <v>12.6</v>
      </c>
      <c r="G164" s="610">
        <f>VLOOKUP(C164,Composições!$B$15:$G$1328,6,0)</f>
        <v>0</v>
      </c>
      <c r="H164" s="303">
        <f t="shared" si="38"/>
        <v>0</v>
      </c>
      <c r="I164" s="303">
        <f t="shared" si="39"/>
        <v>0</v>
      </c>
      <c r="J164" s="342" t="e">
        <f t="shared" si="37"/>
        <v>#DIV/0!</v>
      </c>
      <c r="K164" s="18"/>
      <c r="L164" s="18"/>
    </row>
    <row r="165" spans="1:12" s="19" customFormat="1" ht="38.25" outlineLevel="1" x14ac:dyDescent="0.2">
      <c r="A165" s="445" t="s">
        <v>679</v>
      </c>
      <c r="B165" s="447" t="s">
        <v>226</v>
      </c>
      <c r="C165" s="449" t="s">
        <v>408</v>
      </c>
      <c r="D165" s="344" t="s">
        <v>409</v>
      </c>
      <c r="E165" s="458" t="s">
        <v>109</v>
      </c>
      <c r="F165" s="338">
        <v>8.4</v>
      </c>
      <c r="G165" s="610">
        <f>VLOOKUP(C165,Composições!$B$15:$G$1328,6,0)</f>
        <v>0</v>
      </c>
      <c r="H165" s="303">
        <f t="shared" si="38"/>
        <v>0</v>
      </c>
      <c r="I165" s="303">
        <f t="shared" si="39"/>
        <v>0</v>
      </c>
      <c r="J165" s="342" t="e">
        <f t="shared" si="37"/>
        <v>#DIV/0!</v>
      </c>
      <c r="K165" s="18"/>
      <c r="L165" s="18"/>
    </row>
    <row r="166" spans="1:12" s="19" customFormat="1" ht="38.25" outlineLevel="1" x14ac:dyDescent="0.2">
      <c r="A166" s="445" t="s">
        <v>680</v>
      </c>
      <c r="B166" s="447" t="s">
        <v>226</v>
      </c>
      <c r="C166" s="449" t="s">
        <v>410</v>
      </c>
      <c r="D166" s="344" t="s">
        <v>411</v>
      </c>
      <c r="E166" s="458" t="s">
        <v>109</v>
      </c>
      <c r="F166" s="338">
        <v>6.3</v>
      </c>
      <c r="G166" s="610">
        <f>VLOOKUP(C166,Composições!$B$15:$G$1328,6,0)</f>
        <v>0</v>
      </c>
      <c r="H166" s="303">
        <f t="shared" si="38"/>
        <v>0</v>
      </c>
      <c r="I166" s="303">
        <f t="shared" si="39"/>
        <v>0</v>
      </c>
      <c r="J166" s="342" t="e">
        <f t="shared" si="37"/>
        <v>#DIV/0!</v>
      </c>
      <c r="K166" s="18"/>
      <c r="L166" s="18"/>
    </row>
    <row r="167" spans="1:12" s="19" customFormat="1" ht="38.25" outlineLevel="1" x14ac:dyDescent="0.2">
      <c r="A167" s="445" t="s">
        <v>681</v>
      </c>
      <c r="B167" s="447" t="s">
        <v>226</v>
      </c>
      <c r="C167" s="449" t="s">
        <v>412</v>
      </c>
      <c r="D167" s="344" t="s">
        <v>413</v>
      </c>
      <c r="E167" s="458" t="s">
        <v>109</v>
      </c>
      <c r="F167" s="338">
        <v>1.05</v>
      </c>
      <c r="G167" s="610">
        <f>VLOOKUP(C167,Composições!$B$15:$G$1328,6,0)</f>
        <v>0</v>
      </c>
      <c r="H167" s="303">
        <f t="shared" si="38"/>
        <v>0</v>
      </c>
      <c r="I167" s="303">
        <f t="shared" si="39"/>
        <v>0</v>
      </c>
      <c r="J167" s="342" t="e">
        <f t="shared" si="37"/>
        <v>#DIV/0!</v>
      </c>
      <c r="K167" s="18"/>
      <c r="L167" s="18"/>
    </row>
    <row r="168" spans="1:12" s="19" customFormat="1" ht="38.25" outlineLevel="1" x14ac:dyDescent="0.2">
      <c r="A168" s="445" t="s">
        <v>682</v>
      </c>
      <c r="B168" s="447" t="s">
        <v>226</v>
      </c>
      <c r="C168" s="449" t="s">
        <v>414</v>
      </c>
      <c r="D168" s="344" t="s">
        <v>415</v>
      </c>
      <c r="E168" s="458" t="s">
        <v>109</v>
      </c>
      <c r="F168" s="338">
        <v>5.25</v>
      </c>
      <c r="G168" s="610">
        <f>VLOOKUP(C168,Composições!$B$15:$G$1328,6,0)</f>
        <v>0</v>
      </c>
      <c r="H168" s="303">
        <f t="shared" si="38"/>
        <v>0</v>
      </c>
      <c r="I168" s="303">
        <f t="shared" si="39"/>
        <v>0</v>
      </c>
      <c r="J168" s="342" t="e">
        <f t="shared" si="37"/>
        <v>#DIV/0!</v>
      </c>
      <c r="K168" s="18"/>
      <c r="L168" s="18"/>
    </row>
    <row r="169" spans="1:12" s="19" customFormat="1" ht="38.25" outlineLevel="1" x14ac:dyDescent="0.2">
      <c r="A169" s="445" t="s">
        <v>683</v>
      </c>
      <c r="B169" s="447" t="s">
        <v>226</v>
      </c>
      <c r="C169" s="449" t="s">
        <v>416</v>
      </c>
      <c r="D169" s="344" t="s">
        <v>417</v>
      </c>
      <c r="E169" s="458" t="s">
        <v>109</v>
      </c>
      <c r="F169" s="338">
        <v>4.2</v>
      </c>
      <c r="G169" s="610">
        <f>VLOOKUP(C169,Composições!$B$15:$G$1328,6,0)</f>
        <v>0</v>
      </c>
      <c r="H169" s="303">
        <f t="shared" si="38"/>
        <v>0</v>
      </c>
      <c r="I169" s="303">
        <f t="shared" si="39"/>
        <v>0</v>
      </c>
      <c r="J169" s="342" t="e">
        <f t="shared" si="37"/>
        <v>#DIV/0!</v>
      </c>
      <c r="K169" s="18"/>
      <c r="L169" s="18"/>
    </row>
    <row r="170" spans="1:12" s="19" customFormat="1" ht="38.25" outlineLevel="1" x14ac:dyDescent="0.2">
      <c r="A170" s="445" t="s">
        <v>684</v>
      </c>
      <c r="B170" s="447" t="s">
        <v>226</v>
      </c>
      <c r="C170" s="449" t="s">
        <v>418</v>
      </c>
      <c r="D170" s="344" t="s">
        <v>419</v>
      </c>
      <c r="E170" s="458" t="s">
        <v>109</v>
      </c>
      <c r="F170" s="338">
        <v>16.8</v>
      </c>
      <c r="G170" s="610">
        <f>VLOOKUP(C170,Composições!$B$15:$G$1328,6,0)</f>
        <v>0</v>
      </c>
      <c r="H170" s="303">
        <f t="shared" si="38"/>
        <v>0</v>
      </c>
      <c r="I170" s="303">
        <f t="shared" si="39"/>
        <v>0</v>
      </c>
      <c r="J170" s="342" t="e">
        <f t="shared" si="37"/>
        <v>#DIV/0!</v>
      </c>
      <c r="K170" s="18"/>
      <c r="L170" s="18"/>
    </row>
    <row r="171" spans="1:12" s="19" customFormat="1" ht="38.25" outlineLevel="1" x14ac:dyDescent="0.2">
      <c r="A171" s="445" t="s">
        <v>685</v>
      </c>
      <c r="B171" s="447" t="s">
        <v>226</v>
      </c>
      <c r="C171" s="449" t="s">
        <v>420</v>
      </c>
      <c r="D171" s="344" t="s">
        <v>421</v>
      </c>
      <c r="E171" s="458" t="s">
        <v>109</v>
      </c>
      <c r="F171" s="338">
        <v>2.72</v>
      </c>
      <c r="G171" s="610">
        <f>VLOOKUP(C171,Composições!$B$15:$G$1328,6,0)</f>
        <v>0</v>
      </c>
      <c r="H171" s="303">
        <f t="shared" si="38"/>
        <v>0</v>
      </c>
      <c r="I171" s="303">
        <f t="shared" si="39"/>
        <v>0</v>
      </c>
      <c r="J171" s="342" t="e">
        <f t="shared" si="37"/>
        <v>#DIV/0!</v>
      </c>
      <c r="K171" s="18"/>
      <c r="L171" s="18"/>
    </row>
    <row r="172" spans="1:12" s="19" customFormat="1" ht="25.5" outlineLevel="1" x14ac:dyDescent="0.2">
      <c r="A172" s="445" t="s">
        <v>686</v>
      </c>
      <c r="B172" s="447" t="s">
        <v>226</v>
      </c>
      <c r="C172" s="449" t="s">
        <v>422</v>
      </c>
      <c r="D172" s="344" t="s">
        <v>423</v>
      </c>
      <c r="E172" s="458" t="s">
        <v>109</v>
      </c>
      <c r="F172" s="372">
        <v>10.28</v>
      </c>
      <c r="G172" s="610">
        <f>VLOOKUP(C172,Composições!$B$15:$G$1328,6,0)</f>
        <v>0</v>
      </c>
      <c r="H172" s="303">
        <f t="shared" si="38"/>
        <v>0</v>
      </c>
      <c r="I172" s="303">
        <f t="shared" si="39"/>
        <v>0</v>
      </c>
      <c r="J172" s="342" t="e">
        <f t="shared" si="37"/>
        <v>#DIV/0!</v>
      </c>
      <c r="K172" s="18"/>
      <c r="L172" s="18"/>
    </row>
    <row r="173" spans="1:12" s="19" customFormat="1" ht="12.75" outlineLevel="1" x14ac:dyDescent="0.2">
      <c r="A173" s="332" t="s">
        <v>441</v>
      </c>
      <c r="B173" s="324"/>
      <c r="C173" s="437"/>
      <c r="D173" s="438" t="s">
        <v>185</v>
      </c>
      <c r="E173" s="327">
        <f>I174</f>
        <v>0</v>
      </c>
      <c r="F173" s="328"/>
      <c r="G173" s="329"/>
      <c r="H173" s="328"/>
      <c r="I173" s="324"/>
      <c r="J173" s="362" t="e">
        <f>E173/$G$577</f>
        <v>#DIV/0!</v>
      </c>
      <c r="K173" s="18"/>
      <c r="L173" s="18"/>
    </row>
    <row r="174" spans="1:12" s="19" customFormat="1" ht="25.5" outlineLevel="1" x14ac:dyDescent="0.2">
      <c r="A174" s="445" t="s">
        <v>687</v>
      </c>
      <c r="B174" s="447" t="s">
        <v>226</v>
      </c>
      <c r="C174" s="449" t="s">
        <v>424</v>
      </c>
      <c r="D174" s="344" t="s">
        <v>425</v>
      </c>
      <c r="E174" s="458" t="s">
        <v>109</v>
      </c>
      <c r="F174" s="338">
        <v>1</v>
      </c>
      <c r="G174" s="610">
        <f>VLOOKUP(C174,Composições!$B$15:$G$1328,6,0)</f>
        <v>0</v>
      </c>
      <c r="H174" s="303">
        <f>ROUND(G174*(1+$F$578),2)</f>
        <v>0</v>
      </c>
      <c r="I174" s="303">
        <f t="shared" ref="I174" si="40">ROUND(H174*F174,2)</f>
        <v>0</v>
      </c>
      <c r="J174" s="342" t="e">
        <f>I174/$G$577</f>
        <v>#DIV/0!</v>
      </c>
      <c r="K174" s="18"/>
      <c r="L174" s="18"/>
    </row>
    <row r="175" spans="1:12" s="19" customFormat="1" ht="12.75" outlineLevel="1" x14ac:dyDescent="0.2">
      <c r="A175" s="332" t="s">
        <v>688</v>
      </c>
      <c r="B175" s="324"/>
      <c r="C175" s="437"/>
      <c r="D175" s="438" t="s">
        <v>426</v>
      </c>
      <c r="E175" s="327">
        <f>SUM(I176:I182)</f>
        <v>0</v>
      </c>
      <c r="F175" s="328"/>
      <c r="G175" s="329"/>
      <c r="H175" s="328"/>
      <c r="I175" s="324"/>
      <c r="J175" s="362" t="e">
        <f>E175/$G$577</f>
        <v>#DIV/0!</v>
      </c>
      <c r="K175" s="18"/>
      <c r="L175" s="18"/>
    </row>
    <row r="176" spans="1:12" s="19" customFormat="1" ht="25.5" outlineLevel="1" x14ac:dyDescent="0.2">
      <c r="A176" s="445" t="s">
        <v>689</v>
      </c>
      <c r="B176" s="447" t="s">
        <v>226</v>
      </c>
      <c r="C176" s="449" t="s">
        <v>427</v>
      </c>
      <c r="D176" s="344" t="s">
        <v>428</v>
      </c>
      <c r="E176" s="458" t="s">
        <v>109</v>
      </c>
      <c r="F176" s="338">
        <v>3.08</v>
      </c>
      <c r="G176" s="610">
        <f>VLOOKUP(C176,Composições!$B$15:$G$1328,6,0)</f>
        <v>0</v>
      </c>
      <c r="H176" s="303">
        <f t="shared" ref="H176:H182" si="41">ROUND(G176*(1+$F$578),2)</f>
        <v>0</v>
      </c>
      <c r="I176" s="303">
        <f t="shared" ref="I176:I182" si="42">ROUND(H176*F176,2)</f>
        <v>0</v>
      </c>
      <c r="J176" s="342" t="e">
        <f t="shared" ref="J176:J182" si="43">I176/$G$577</f>
        <v>#DIV/0!</v>
      </c>
      <c r="K176" s="18"/>
      <c r="L176" s="18"/>
    </row>
    <row r="177" spans="1:12" s="19" customFormat="1" ht="25.5" outlineLevel="1" x14ac:dyDescent="0.2">
      <c r="A177" s="445" t="s">
        <v>690</v>
      </c>
      <c r="B177" s="447" t="s">
        <v>226</v>
      </c>
      <c r="C177" s="449" t="s">
        <v>429</v>
      </c>
      <c r="D177" s="344" t="s">
        <v>430</v>
      </c>
      <c r="E177" s="458" t="s">
        <v>109</v>
      </c>
      <c r="F177" s="338">
        <v>2.94</v>
      </c>
      <c r="G177" s="610">
        <f>VLOOKUP(C177,Composições!$B$15:$G$1328,6,0)</f>
        <v>0</v>
      </c>
      <c r="H177" s="303">
        <f t="shared" si="41"/>
        <v>0</v>
      </c>
      <c r="I177" s="303">
        <f t="shared" si="42"/>
        <v>0</v>
      </c>
      <c r="J177" s="342" t="e">
        <f t="shared" si="43"/>
        <v>#DIV/0!</v>
      </c>
      <c r="K177" s="18"/>
      <c r="L177" s="18"/>
    </row>
    <row r="178" spans="1:12" s="19" customFormat="1" ht="25.5" outlineLevel="1" x14ac:dyDescent="0.2">
      <c r="A178" s="445" t="s">
        <v>691</v>
      </c>
      <c r="B178" s="447" t="s">
        <v>226</v>
      </c>
      <c r="C178" s="449" t="s">
        <v>431</v>
      </c>
      <c r="D178" s="344" t="s">
        <v>432</v>
      </c>
      <c r="E178" s="458" t="s">
        <v>109</v>
      </c>
      <c r="F178" s="338">
        <v>116.76</v>
      </c>
      <c r="G178" s="610">
        <f>VLOOKUP(C178,Composições!$B$15:$G$1328,6,0)</f>
        <v>0</v>
      </c>
      <c r="H178" s="303">
        <f t="shared" si="41"/>
        <v>0</v>
      </c>
      <c r="I178" s="303">
        <f t="shared" si="42"/>
        <v>0</v>
      </c>
      <c r="J178" s="342" t="e">
        <f t="shared" si="43"/>
        <v>#DIV/0!</v>
      </c>
      <c r="K178" s="18"/>
      <c r="L178" s="18"/>
    </row>
    <row r="179" spans="1:12" s="19" customFormat="1" ht="12.75" outlineLevel="1" x14ac:dyDescent="0.2">
      <c r="A179" s="445" t="s">
        <v>692</v>
      </c>
      <c r="B179" s="447" t="s">
        <v>226</v>
      </c>
      <c r="C179" s="449" t="s">
        <v>433</v>
      </c>
      <c r="D179" s="344" t="s">
        <v>434</v>
      </c>
      <c r="E179" s="458" t="s">
        <v>109</v>
      </c>
      <c r="F179" s="338">
        <v>71.89</v>
      </c>
      <c r="G179" s="610">
        <f>VLOOKUP(C179,Composições!$B$15:$G$1328,6,0)</f>
        <v>0</v>
      </c>
      <c r="H179" s="303">
        <f t="shared" si="41"/>
        <v>0</v>
      </c>
      <c r="I179" s="303">
        <f t="shared" si="42"/>
        <v>0</v>
      </c>
      <c r="J179" s="342" t="e">
        <f t="shared" si="43"/>
        <v>#DIV/0!</v>
      </c>
      <c r="K179" s="18"/>
      <c r="L179" s="18"/>
    </row>
    <row r="180" spans="1:12" s="19" customFormat="1" ht="38.25" outlineLevel="1" x14ac:dyDescent="0.2">
      <c r="A180" s="445" t="s">
        <v>693</v>
      </c>
      <c r="B180" s="447" t="s">
        <v>226</v>
      </c>
      <c r="C180" s="449" t="s">
        <v>435</v>
      </c>
      <c r="D180" s="344" t="s">
        <v>436</v>
      </c>
      <c r="E180" s="458" t="s">
        <v>109</v>
      </c>
      <c r="F180" s="338">
        <v>6.3</v>
      </c>
      <c r="G180" s="610">
        <f>VLOOKUP(C180,Composições!$B$15:$G$1328,6,0)</f>
        <v>0</v>
      </c>
      <c r="H180" s="303">
        <f t="shared" si="41"/>
        <v>0</v>
      </c>
      <c r="I180" s="303">
        <f t="shared" si="42"/>
        <v>0</v>
      </c>
      <c r="J180" s="342" t="e">
        <f t="shared" si="43"/>
        <v>#DIV/0!</v>
      </c>
      <c r="K180" s="18"/>
      <c r="L180" s="18"/>
    </row>
    <row r="181" spans="1:12" s="19" customFormat="1" ht="38.25" outlineLevel="1" x14ac:dyDescent="0.2">
      <c r="A181" s="445" t="s">
        <v>694</v>
      </c>
      <c r="B181" s="447" t="s">
        <v>226</v>
      </c>
      <c r="C181" s="449" t="s">
        <v>437</v>
      </c>
      <c r="D181" s="344" t="s">
        <v>438</v>
      </c>
      <c r="E181" s="458" t="s">
        <v>109</v>
      </c>
      <c r="F181" s="338">
        <v>4</v>
      </c>
      <c r="G181" s="610">
        <f>VLOOKUP(C181,Composições!$B$15:$G$1328,6,0)</f>
        <v>0</v>
      </c>
      <c r="H181" s="303">
        <f t="shared" si="41"/>
        <v>0</v>
      </c>
      <c r="I181" s="303">
        <f t="shared" si="42"/>
        <v>0</v>
      </c>
      <c r="J181" s="342" t="e">
        <f t="shared" si="43"/>
        <v>#DIV/0!</v>
      </c>
      <c r="K181" s="18"/>
      <c r="L181" s="18"/>
    </row>
    <row r="182" spans="1:12" s="19" customFormat="1" ht="39" outlineLevel="1" thickBot="1" x14ac:dyDescent="0.25">
      <c r="A182" s="445" t="s">
        <v>695</v>
      </c>
      <c r="B182" s="447" t="s">
        <v>226</v>
      </c>
      <c r="C182" s="449" t="s">
        <v>439</v>
      </c>
      <c r="D182" s="344" t="s">
        <v>440</v>
      </c>
      <c r="E182" s="458" t="s">
        <v>109</v>
      </c>
      <c r="F182" s="338">
        <v>6.24</v>
      </c>
      <c r="G182" s="610">
        <f>VLOOKUP(C182,Composições!$B$15:$G$1328,6,0)</f>
        <v>0</v>
      </c>
      <c r="H182" s="303">
        <f t="shared" si="41"/>
        <v>0</v>
      </c>
      <c r="I182" s="303">
        <f t="shared" si="42"/>
        <v>0</v>
      </c>
      <c r="J182" s="342" t="e">
        <f t="shared" si="43"/>
        <v>#DIV/0!</v>
      </c>
      <c r="K182" s="18"/>
      <c r="L182" s="18"/>
    </row>
    <row r="183" spans="1:12" ht="15.75" outlineLevel="1" thickBot="1" x14ac:dyDescent="0.25">
      <c r="A183" s="284">
        <v>7</v>
      </c>
      <c r="B183" s="285"/>
      <c r="C183" s="313"/>
      <c r="D183" s="287" t="s">
        <v>442</v>
      </c>
      <c r="E183" s="288">
        <f>E184</f>
        <v>0</v>
      </c>
      <c r="F183" s="288"/>
      <c r="G183" s="289"/>
      <c r="H183" s="288"/>
      <c r="I183" s="288"/>
      <c r="J183" s="290" t="e">
        <f>E183/$G$577</f>
        <v>#DIV/0!</v>
      </c>
      <c r="K183" s="2"/>
      <c r="L183" s="2"/>
    </row>
    <row r="184" spans="1:12" s="19" customFormat="1" ht="12.75" outlineLevel="1" x14ac:dyDescent="0.2">
      <c r="A184" s="291" t="s">
        <v>48</v>
      </c>
      <c r="B184" s="292"/>
      <c r="C184" s="314"/>
      <c r="D184" s="315" t="s">
        <v>1960</v>
      </c>
      <c r="E184" s="295">
        <f>SUM(I185:I190)</f>
        <v>0</v>
      </c>
      <c r="F184" s="296"/>
      <c r="G184" s="297"/>
      <c r="H184" s="296"/>
      <c r="I184" s="292"/>
      <c r="J184" s="298" t="e">
        <f>E184/$G$577</f>
        <v>#DIV/0!</v>
      </c>
      <c r="K184" s="18"/>
      <c r="L184" s="18"/>
    </row>
    <row r="185" spans="1:12" s="19" customFormat="1" ht="63.75" outlineLevel="1" x14ac:dyDescent="0.2">
      <c r="A185" s="345" t="s">
        <v>49</v>
      </c>
      <c r="B185" s="346" t="s">
        <v>226</v>
      </c>
      <c r="C185" s="347" t="s">
        <v>443</v>
      </c>
      <c r="D185" s="302" t="s">
        <v>444</v>
      </c>
      <c r="E185" s="303" t="s">
        <v>109</v>
      </c>
      <c r="F185" s="338">
        <v>850.66</v>
      </c>
      <c r="G185" s="610">
        <f>VLOOKUP(C185,Composições!$B$15:$G$1328,6,0)</f>
        <v>0</v>
      </c>
      <c r="H185" s="303">
        <f t="shared" ref="H185:H190" si="44">ROUND(G185*(1+$F$578),2)</f>
        <v>0</v>
      </c>
      <c r="I185" s="303">
        <f t="shared" ref="I185:I190" si="45">ROUND(H185*F185,2)</f>
        <v>0</v>
      </c>
      <c r="J185" s="305" t="e">
        <f t="shared" ref="J185:J190" si="46">I185/$G$577</f>
        <v>#DIV/0!</v>
      </c>
      <c r="K185" s="18"/>
      <c r="L185" s="18"/>
    </row>
    <row r="186" spans="1:12" s="19" customFormat="1" ht="25.5" outlineLevel="1" x14ac:dyDescent="0.2">
      <c r="A186" s="345" t="s">
        <v>50</v>
      </c>
      <c r="B186" s="347" t="s">
        <v>118</v>
      </c>
      <c r="C186" s="461" t="s">
        <v>445</v>
      </c>
      <c r="D186" s="302" t="s">
        <v>446</v>
      </c>
      <c r="E186" s="303" t="s">
        <v>129</v>
      </c>
      <c r="F186" s="338">
        <v>69.150000000000006</v>
      </c>
      <c r="G186" s="583"/>
      <c r="H186" s="303">
        <f t="shared" si="44"/>
        <v>0</v>
      </c>
      <c r="I186" s="303">
        <f t="shared" si="45"/>
        <v>0</v>
      </c>
      <c r="J186" s="311" t="e">
        <f t="shared" si="46"/>
        <v>#DIV/0!</v>
      </c>
      <c r="K186" s="18"/>
      <c r="L186" s="18"/>
    </row>
    <row r="187" spans="1:12" s="19" customFormat="1" ht="12.75" outlineLevel="1" x14ac:dyDescent="0.2">
      <c r="A187" s="345" t="s">
        <v>188</v>
      </c>
      <c r="B187" s="347" t="s">
        <v>226</v>
      </c>
      <c r="C187" s="461" t="s">
        <v>447</v>
      </c>
      <c r="D187" s="302" t="s">
        <v>448</v>
      </c>
      <c r="E187" s="303" t="s">
        <v>129</v>
      </c>
      <c r="F187" s="338">
        <v>93.6</v>
      </c>
      <c r="G187" s="610">
        <f>VLOOKUP(C187,Composições!$B$15:$G$1328,6,0)</f>
        <v>0</v>
      </c>
      <c r="H187" s="303">
        <f t="shared" si="44"/>
        <v>0</v>
      </c>
      <c r="I187" s="303">
        <f t="shared" si="45"/>
        <v>0</v>
      </c>
      <c r="J187" s="311" t="e">
        <f t="shared" si="46"/>
        <v>#DIV/0!</v>
      </c>
      <c r="K187" s="18"/>
      <c r="L187" s="18"/>
    </row>
    <row r="188" spans="1:12" s="19" customFormat="1" ht="12.75" outlineLevel="1" x14ac:dyDescent="0.2">
      <c r="A188" s="345" t="s">
        <v>189</v>
      </c>
      <c r="B188" s="347" t="s">
        <v>226</v>
      </c>
      <c r="C188" s="346" t="s">
        <v>449</v>
      </c>
      <c r="D188" s="302" t="s">
        <v>450</v>
      </c>
      <c r="E188" s="303" t="s">
        <v>129</v>
      </c>
      <c r="F188" s="338">
        <v>45.7</v>
      </c>
      <c r="G188" s="610">
        <f>VLOOKUP(C188,Composições!$B$15:$G$1328,6,0)</f>
        <v>0</v>
      </c>
      <c r="H188" s="303">
        <f t="shared" si="44"/>
        <v>0</v>
      </c>
      <c r="I188" s="303">
        <f t="shared" si="45"/>
        <v>0</v>
      </c>
      <c r="J188" s="311" t="e">
        <f t="shared" si="46"/>
        <v>#DIV/0!</v>
      </c>
      <c r="K188" s="18"/>
      <c r="L188" s="18"/>
    </row>
    <row r="189" spans="1:12" s="19" customFormat="1" ht="12.75" outlineLevel="1" x14ac:dyDescent="0.2">
      <c r="A189" s="345" t="s">
        <v>190</v>
      </c>
      <c r="B189" s="347" t="s">
        <v>226</v>
      </c>
      <c r="C189" s="346" t="s">
        <v>451</v>
      </c>
      <c r="D189" s="302" t="s">
        <v>452</v>
      </c>
      <c r="E189" s="303" t="s">
        <v>129</v>
      </c>
      <c r="F189" s="338">
        <v>126.6</v>
      </c>
      <c r="G189" s="610">
        <f>VLOOKUP(C189,Composições!$B$15:$G$1328,6,0)</f>
        <v>0</v>
      </c>
      <c r="H189" s="303">
        <f t="shared" si="44"/>
        <v>0</v>
      </c>
      <c r="I189" s="303">
        <f t="shared" si="45"/>
        <v>0</v>
      </c>
      <c r="J189" s="311" t="e">
        <f t="shared" si="46"/>
        <v>#DIV/0!</v>
      </c>
      <c r="K189" s="18"/>
      <c r="L189" s="18"/>
    </row>
    <row r="190" spans="1:12" s="19" customFormat="1" ht="13.5" outlineLevel="1" thickBot="1" x14ac:dyDescent="0.25">
      <c r="A190" s="345" t="s">
        <v>191</v>
      </c>
      <c r="B190" s="350" t="s">
        <v>226</v>
      </c>
      <c r="C190" s="462" t="s">
        <v>453</v>
      </c>
      <c r="D190" s="359" t="s">
        <v>454</v>
      </c>
      <c r="E190" s="368" t="s">
        <v>129</v>
      </c>
      <c r="F190" s="360">
        <v>233.6</v>
      </c>
      <c r="G190" s="610">
        <f>VLOOKUP(C190,Composições!$B$15:$G$1328,6,0)</f>
        <v>0</v>
      </c>
      <c r="H190" s="303">
        <f t="shared" si="44"/>
        <v>0</v>
      </c>
      <c r="I190" s="303">
        <f t="shared" si="45"/>
        <v>0</v>
      </c>
      <c r="J190" s="361" t="e">
        <f t="shared" si="46"/>
        <v>#DIV/0!</v>
      </c>
      <c r="K190" s="18"/>
      <c r="L190" s="18"/>
    </row>
    <row r="191" spans="1:12" s="19" customFormat="1" ht="15.75" outlineLevel="1" thickBot="1" x14ac:dyDescent="0.25">
      <c r="A191" s="284">
        <v>8</v>
      </c>
      <c r="B191" s="285"/>
      <c r="C191" s="313"/>
      <c r="D191" s="287" t="s">
        <v>138</v>
      </c>
      <c r="E191" s="288">
        <f>E192</f>
        <v>0</v>
      </c>
      <c r="F191" s="288"/>
      <c r="G191" s="289"/>
      <c r="H191" s="288"/>
      <c r="I191" s="288"/>
      <c r="J191" s="290" t="e">
        <f>E191/$G$577</f>
        <v>#DIV/0!</v>
      </c>
      <c r="K191" s="18"/>
      <c r="L191" s="18"/>
    </row>
    <row r="192" spans="1:12" s="19" customFormat="1" ht="12.75" outlineLevel="1" x14ac:dyDescent="0.2">
      <c r="A192" s="291" t="s">
        <v>51</v>
      </c>
      <c r="B192" s="292"/>
      <c r="C192" s="314"/>
      <c r="D192" s="315" t="s">
        <v>138</v>
      </c>
      <c r="E192" s="295">
        <f>SUM(I193:I194)</f>
        <v>0</v>
      </c>
      <c r="F192" s="296"/>
      <c r="G192" s="297"/>
      <c r="H192" s="296"/>
      <c r="I192" s="292"/>
      <c r="J192" s="298" t="e">
        <f>E192/$G$577</f>
        <v>#DIV/0!</v>
      </c>
      <c r="K192" s="18"/>
      <c r="L192" s="18"/>
    </row>
    <row r="193" spans="1:12" s="19" customFormat="1" ht="25.5" outlineLevel="1" x14ac:dyDescent="0.2">
      <c r="A193" s="345" t="s">
        <v>52</v>
      </c>
      <c r="B193" s="463" t="s">
        <v>226</v>
      </c>
      <c r="C193" s="464" t="s">
        <v>455</v>
      </c>
      <c r="D193" s="442" t="s">
        <v>456</v>
      </c>
      <c r="E193" s="443" t="s">
        <v>109</v>
      </c>
      <c r="F193" s="338">
        <v>394.02</v>
      </c>
      <c r="G193" s="610">
        <f>VLOOKUP(C193,Composições!$B$15:$G$1328,6,0)</f>
        <v>0</v>
      </c>
      <c r="H193" s="303">
        <f>ROUND(G193*(1+$F$578),2)</f>
        <v>0</v>
      </c>
      <c r="I193" s="303">
        <f t="shared" ref="I193:I194" si="47">ROUND(H193*F193,2)</f>
        <v>0</v>
      </c>
      <c r="J193" s="311" t="e">
        <f>I193/$G$577</f>
        <v>#DIV/0!</v>
      </c>
      <c r="K193" s="18"/>
      <c r="L193" s="18"/>
    </row>
    <row r="194" spans="1:12" s="19" customFormat="1" ht="13.5" outlineLevel="1" thickBot="1" x14ac:dyDescent="0.25">
      <c r="A194" s="345" t="s">
        <v>53</v>
      </c>
      <c r="B194" s="465" t="s">
        <v>226</v>
      </c>
      <c r="C194" s="466" t="s">
        <v>457</v>
      </c>
      <c r="D194" s="467" t="s">
        <v>458</v>
      </c>
      <c r="E194" s="468" t="s">
        <v>109</v>
      </c>
      <c r="F194" s="338">
        <v>125.46</v>
      </c>
      <c r="G194" s="610">
        <f>VLOOKUP(C194,Composições!$B$15:$G$1328,6,0)</f>
        <v>0</v>
      </c>
      <c r="H194" s="303">
        <f>ROUND(G194*(1+$F$578),2)</f>
        <v>0</v>
      </c>
      <c r="I194" s="303">
        <f t="shared" si="47"/>
        <v>0</v>
      </c>
      <c r="J194" s="311" t="e">
        <f>I194/$G$577</f>
        <v>#DIV/0!</v>
      </c>
      <c r="K194" s="18"/>
      <c r="L194" s="18"/>
    </row>
    <row r="195" spans="1:12" s="19" customFormat="1" ht="15.75" thickBot="1" x14ac:dyDescent="0.25">
      <c r="A195" s="284">
        <v>9</v>
      </c>
      <c r="B195" s="285"/>
      <c r="C195" s="313"/>
      <c r="D195" s="287" t="s">
        <v>459</v>
      </c>
      <c r="E195" s="288">
        <f>SUM(E196,E209)</f>
        <v>0</v>
      </c>
      <c r="F195" s="288"/>
      <c r="G195" s="289"/>
      <c r="H195" s="288"/>
      <c r="I195" s="288"/>
      <c r="J195" s="290" t="e">
        <f>E195/$G$577</f>
        <v>#DIV/0!</v>
      </c>
      <c r="K195" s="18"/>
      <c r="L195" s="18"/>
    </row>
    <row r="196" spans="1:12" s="19" customFormat="1" ht="12.75" outlineLevel="1" x14ac:dyDescent="0.2">
      <c r="A196" s="291" t="s">
        <v>54</v>
      </c>
      <c r="B196" s="292"/>
      <c r="C196" s="314"/>
      <c r="D196" s="315" t="s">
        <v>241</v>
      </c>
      <c r="E196" s="295">
        <f>SUM(I197:I208)</f>
        <v>0</v>
      </c>
      <c r="F196" s="296"/>
      <c r="G196" s="297"/>
      <c r="H196" s="296"/>
      <c r="I196" s="292"/>
      <c r="J196" s="316" t="e">
        <f>E196/$G$577</f>
        <v>#DIV/0!</v>
      </c>
      <c r="K196" s="18"/>
      <c r="L196" s="18"/>
    </row>
    <row r="197" spans="1:12" s="19" customFormat="1" ht="38.25" outlineLevel="1" x14ac:dyDescent="0.2">
      <c r="A197" s="345" t="s">
        <v>55</v>
      </c>
      <c r="B197" s="469" t="s">
        <v>118</v>
      </c>
      <c r="C197" s="464" t="s">
        <v>460</v>
      </c>
      <c r="D197" s="442" t="s">
        <v>461</v>
      </c>
      <c r="E197" s="443" t="s">
        <v>109</v>
      </c>
      <c r="F197" s="338">
        <v>2569.6</v>
      </c>
      <c r="G197" s="583"/>
      <c r="H197" s="303">
        <f t="shared" ref="H197:H208" si="48">ROUND(G197*(1+$F$578),2)</f>
        <v>0</v>
      </c>
      <c r="I197" s="303">
        <f t="shared" ref="I197:I208" si="49">ROUND(H197*F197,2)</f>
        <v>0</v>
      </c>
      <c r="J197" s="311" t="e">
        <f t="shared" ref="J197:J208" si="50">I197/$G$577</f>
        <v>#DIV/0!</v>
      </c>
      <c r="K197" s="18"/>
      <c r="L197" s="18"/>
    </row>
    <row r="198" spans="1:12" s="19" customFormat="1" ht="38.25" outlineLevel="1" x14ac:dyDescent="0.2">
      <c r="A198" s="345" t="s">
        <v>56</v>
      </c>
      <c r="B198" s="470" t="s">
        <v>118</v>
      </c>
      <c r="C198" s="466" t="s">
        <v>462</v>
      </c>
      <c r="D198" s="320" t="s">
        <v>463</v>
      </c>
      <c r="E198" s="321" t="s">
        <v>109</v>
      </c>
      <c r="F198" s="338">
        <v>1589.78</v>
      </c>
      <c r="G198" s="583"/>
      <c r="H198" s="303">
        <f t="shared" si="48"/>
        <v>0</v>
      </c>
      <c r="I198" s="303">
        <f t="shared" si="49"/>
        <v>0</v>
      </c>
      <c r="J198" s="311" t="e">
        <f t="shared" si="50"/>
        <v>#DIV/0!</v>
      </c>
      <c r="K198" s="18"/>
      <c r="L198" s="18"/>
    </row>
    <row r="199" spans="1:12" s="19" customFormat="1" ht="38.25" outlineLevel="1" x14ac:dyDescent="0.2">
      <c r="A199" s="345" t="s">
        <v>57</v>
      </c>
      <c r="B199" s="350" t="s">
        <v>118</v>
      </c>
      <c r="C199" s="466" t="s">
        <v>464</v>
      </c>
      <c r="D199" s="471" t="s">
        <v>465</v>
      </c>
      <c r="E199" s="472" t="s">
        <v>109</v>
      </c>
      <c r="F199" s="338">
        <v>979.82</v>
      </c>
      <c r="G199" s="583"/>
      <c r="H199" s="303">
        <f t="shared" si="48"/>
        <v>0</v>
      </c>
      <c r="I199" s="303">
        <f t="shared" si="49"/>
        <v>0</v>
      </c>
      <c r="J199" s="311" t="e">
        <f t="shared" si="50"/>
        <v>#DIV/0!</v>
      </c>
      <c r="K199" s="18"/>
      <c r="L199" s="18"/>
    </row>
    <row r="200" spans="1:12" s="19" customFormat="1" ht="38.25" outlineLevel="1" x14ac:dyDescent="0.2">
      <c r="A200" s="345" t="s">
        <v>58</v>
      </c>
      <c r="B200" s="473" t="s">
        <v>118</v>
      </c>
      <c r="C200" s="466" t="s">
        <v>466</v>
      </c>
      <c r="D200" s="474" t="s">
        <v>467</v>
      </c>
      <c r="E200" s="475" t="s">
        <v>109</v>
      </c>
      <c r="F200" s="338">
        <v>1024.77</v>
      </c>
      <c r="G200" s="583"/>
      <c r="H200" s="303">
        <f t="shared" si="48"/>
        <v>0</v>
      </c>
      <c r="I200" s="303">
        <f t="shared" si="49"/>
        <v>0</v>
      </c>
      <c r="J200" s="311" t="e">
        <f t="shared" si="50"/>
        <v>#DIV/0!</v>
      </c>
      <c r="K200" s="18"/>
      <c r="L200" s="18"/>
    </row>
    <row r="201" spans="1:12" s="19" customFormat="1" ht="38.25" outlineLevel="1" x14ac:dyDescent="0.2">
      <c r="A201" s="345" t="s">
        <v>59</v>
      </c>
      <c r="B201" s="473" t="s">
        <v>118</v>
      </c>
      <c r="C201" s="466" t="s">
        <v>468</v>
      </c>
      <c r="D201" s="320" t="s">
        <v>469</v>
      </c>
      <c r="E201" s="321" t="s">
        <v>109</v>
      </c>
      <c r="F201" s="338">
        <v>456.39</v>
      </c>
      <c r="G201" s="583"/>
      <c r="H201" s="303">
        <f t="shared" si="48"/>
        <v>0</v>
      </c>
      <c r="I201" s="303">
        <f t="shared" si="49"/>
        <v>0</v>
      </c>
      <c r="J201" s="311" t="e">
        <f t="shared" si="50"/>
        <v>#DIV/0!</v>
      </c>
      <c r="K201" s="18"/>
      <c r="L201" s="18"/>
    </row>
    <row r="202" spans="1:12" s="19" customFormat="1" ht="38.25" outlineLevel="1" x14ac:dyDescent="0.2">
      <c r="A202" s="345" t="s">
        <v>60</v>
      </c>
      <c r="B202" s="473" t="s">
        <v>226</v>
      </c>
      <c r="C202" s="466" t="s">
        <v>470</v>
      </c>
      <c r="D202" s="471" t="s">
        <v>471</v>
      </c>
      <c r="E202" s="475" t="s">
        <v>109</v>
      </c>
      <c r="F202" s="338">
        <v>94</v>
      </c>
      <c r="G202" s="610">
        <f>VLOOKUP(C202,Composições!$B$15:$G$1328,6,0)</f>
        <v>0</v>
      </c>
      <c r="H202" s="303">
        <f t="shared" si="48"/>
        <v>0</v>
      </c>
      <c r="I202" s="303">
        <f t="shared" si="49"/>
        <v>0</v>
      </c>
      <c r="J202" s="311" t="e">
        <f t="shared" si="50"/>
        <v>#DIV/0!</v>
      </c>
      <c r="K202" s="18"/>
      <c r="L202" s="18"/>
    </row>
    <row r="203" spans="1:12" s="19" customFormat="1" ht="38.25" outlineLevel="1" x14ac:dyDescent="0.2">
      <c r="A203" s="345" t="s">
        <v>194</v>
      </c>
      <c r="B203" s="470" t="s">
        <v>226</v>
      </c>
      <c r="C203" s="466" t="s">
        <v>472</v>
      </c>
      <c r="D203" s="471" t="s">
        <v>473</v>
      </c>
      <c r="E203" s="475" t="s">
        <v>109</v>
      </c>
      <c r="F203" s="338">
        <v>4.5999999999999996</v>
      </c>
      <c r="G203" s="610">
        <f>VLOOKUP(C203,Composições!$B$15:$G$1328,6,0)</f>
        <v>0</v>
      </c>
      <c r="H203" s="303">
        <f t="shared" si="48"/>
        <v>0</v>
      </c>
      <c r="I203" s="303">
        <f t="shared" si="49"/>
        <v>0</v>
      </c>
      <c r="J203" s="311" t="e">
        <f t="shared" si="50"/>
        <v>#DIV/0!</v>
      </c>
      <c r="K203" s="18"/>
      <c r="L203" s="18"/>
    </row>
    <row r="204" spans="1:12" s="19" customFormat="1" ht="38.25" outlineLevel="1" x14ac:dyDescent="0.2">
      <c r="A204" s="345" t="s">
        <v>195</v>
      </c>
      <c r="B204" s="470" t="s">
        <v>226</v>
      </c>
      <c r="C204" s="466" t="s">
        <v>474</v>
      </c>
      <c r="D204" s="471" t="s">
        <v>475</v>
      </c>
      <c r="E204" s="321" t="s">
        <v>109</v>
      </c>
      <c r="F204" s="338">
        <v>9.7100000000000009</v>
      </c>
      <c r="G204" s="610">
        <f>VLOOKUP(C204,Composições!$B$15:$G$1328,6,0)</f>
        <v>0</v>
      </c>
      <c r="H204" s="303">
        <f t="shared" si="48"/>
        <v>0</v>
      </c>
      <c r="I204" s="303">
        <f t="shared" si="49"/>
        <v>0</v>
      </c>
      <c r="J204" s="311" t="e">
        <f t="shared" si="50"/>
        <v>#DIV/0!</v>
      </c>
      <c r="K204" s="18"/>
      <c r="L204" s="18"/>
    </row>
    <row r="205" spans="1:12" s="19" customFormat="1" ht="38.25" outlineLevel="1" x14ac:dyDescent="0.2">
      <c r="A205" s="345" t="s">
        <v>196</v>
      </c>
      <c r="B205" s="470" t="s">
        <v>226</v>
      </c>
      <c r="C205" s="466" t="s">
        <v>476</v>
      </c>
      <c r="D205" s="474" t="s">
        <v>477</v>
      </c>
      <c r="E205" s="475" t="s">
        <v>109</v>
      </c>
      <c r="F205" s="338">
        <v>4.92</v>
      </c>
      <c r="G205" s="610">
        <f>VLOOKUP(C205,Composições!$B$15:$G$1328,6,0)</f>
        <v>0</v>
      </c>
      <c r="H205" s="303">
        <f t="shared" si="48"/>
        <v>0</v>
      </c>
      <c r="I205" s="303">
        <f t="shared" si="49"/>
        <v>0</v>
      </c>
      <c r="J205" s="311" t="e">
        <f t="shared" si="50"/>
        <v>#DIV/0!</v>
      </c>
      <c r="K205" s="18"/>
      <c r="L205" s="18"/>
    </row>
    <row r="206" spans="1:12" s="19" customFormat="1" ht="12.75" outlineLevel="1" x14ac:dyDescent="0.2">
      <c r="A206" s="345" t="s">
        <v>197</v>
      </c>
      <c r="B206" s="350" t="s">
        <v>226</v>
      </c>
      <c r="C206" s="466" t="s">
        <v>478</v>
      </c>
      <c r="D206" s="320" t="s">
        <v>479</v>
      </c>
      <c r="E206" s="475" t="s">
        <v>129</v>
      </c>
      <c r="F206" s="338">
        <v>127.2</v>
      </c>
      <c r="G206" s="610">
        <f>VLOOKUP(C206,Composições!$B$15:$G$1328,6,0)</f>
        <v>0</v>
      </c>
      <c r="H206" s="303">
        <f t="shared" si="48"/>
        <v>0</v>
      </c>
      <c r="I206" s="303">
        <f t="shared" si="49"/>
        <v>0</v>
      </c>
      <c r="J206" s="311" t="e">
        <f t="shared" si="50"/>
        <v>#DIV/0!</v>
      </c>
      <c r="K206" s="18"/>
      <c r="L206" s="18"/>
    </row>
    <row r="207" spans="1:12" s="19" customFormat="1" ht="25.5" outlineLevel="1" x14ac:dyDescent="0.2">
      <c r="A207" s="345" t="s">
        <v>198</v>
      </c>
      <c r="B207" s="470" t="s">
        <v>118</v>
      </c>
      <c r="C207" s="466" t="s">
        <v>480</v>
      </c>
      <c r="D207" s="471" t="s">
        <v>481</v>
      </c>
      <c r="E207" s="321" t="s">
        <v>109</v>
      </c>
      <c r="F207" s="338">
        <v>438.37</v>
      </c>
      <c r="G207" s="583"/>
      <c r="H207" s="303">
        <f t="shared" si="48"/>
        <v>0</v>
      </c>
      <c r="I207" s="303">
        <f t="shared" si="49"/>
        <v>0</v>
      </c>
      <c r="J207" s="311" t="e">
        <f t="shared" si="50"/>
        <v>#DIV/0!</v>
      </c>
      <c r="K207" s="18"/>
      <c r="L207" s="18"/>
    </row>
    <row r="208" spans="1:12" s="19" customFormat="1" ht="38.25" outlineLevel="1" x14ac:dyDescent="0.2">
      <c r="A208" s="345" t="s">
        <v>199</v>
      </c>
      <c r="B208" s="476" t="s">
        <v>226</v>
      </c>
      <c r="C208" s="462" t="s">
        <v>482</v>
      </c>
      <c r="D208" s="471" t="s">
        <v>483</v>
      </c>
      <c r="E208" s="472" t="s">
        <v>109</v>
      </c>
      <c r="F208" s="372">
        <v>259.43</v>
      </c>
      <c r="G208" s="610">
        <f>VLOOKUP(C208,Composições!$B$15:$G$1328,6,0)</f>
        <v>0</v>
      </c>
      <c r="H208" s="321">
        <f t="shared" si="48"/>
        <v>0</v>
      </c>
      <c r="I208" s="303">
        <f t="shared" si="49"/>
        <v>0</v>
      </c>
      <c r="J208" s="311" t="e">
        <f t="shared" si="50"/>
        <v>#DIV/0!</v>
      </c>
      <c r="K208" s="18"/>
      <c r="L208" s="18"/>
    </row>
    <row r="209" spans="1:12" s="19" customFormat="1" ht="12.75" outlineLevel="1" x14ac:dyDescent="0.2">
      <c r="A209" s="332" t="s">
        <v>200</v>
      </c>
      <c r="B209" s="292"/>
      <c r="C209" s="325"/>
      <c r="D209" s="326" t="s">
        <v>484</v>
      </c>
      <c r="E209" s="327">
        <f>SUM(I210:I211)</f>
        <v>0</v>
      </c>
      <c r="F209" s="328"/>
      <c r="G209" s="297"/>
      <c r="H209" s="328"/>
      <c r="I209" s="324"/>
      <c r="J209" s="330" t="e">
        <f>E209/$G$577</f>
        <v>#DIV/0!</v>
      </c>
      <c r="K209" s="18"/>
      <c r="L209" s="18"/>
    </row>
    <row r="210" spans="1:12" s="19" customFormat="1" ht="38.25" outlineLevel="1" x14ac:dyDescent="0.2">
      <c r="A210" s="345" t="s">
        <v>201</v>
      </c>
      <c r="B210" s="463" t="s">
        <v>118</v>
      </c>
      <c r="C210" s="464" t="s">
        <v>460</v>
      </c>
      <c r="D210" s="442" t="s">
        <v>461</v>
      </c>
      <c r="E210" s="443" t="s">
        <v>109</v>
      </c>
      <c r="F210" s="338">
        <v>135.71</v>
      </c>
      <c r="G210" s="583"/>
      <c r="H210" s="303">
        <f>ROUND(G210*(1+$F$578),2)</f>
        <v>0</v>
      </c>
      <c r="I210" s="303">
        <f t="shared" ref="I210:I211" si="51">ROUND(H210*F210,2)</f>
        <v>0</v>
      </c>
      <c r="J210" s="311" t="e">
        <f>I210/$G$577</f>
        <v>#DIV/0!</v>
      </c>
      <c r="K210" s="18"/>
      <c r="L210" s="18"/>
    </row>
    <row r="211" spans="1:12" s="19" customFormat="1" ht="39" outlineLevel="1" thickBot="1" x14ac:dyDescent="0.25">
      <c r="A211" s="345" t="s">
        <v>193</v>
      </c>
      <c r="B211" s="470" t="s">
        <v>118</v>
      </c>
      <c r="C211" s="477" t="s">
        <v>464</v>
      </c>
      <c r="D211" s="474" t="s">
        <v>465</v>
      </c>
      <c r="E211" s="475" t="s">
        <v>109</v>
      </c>
      <c r="F211" s="338">
        <v>135.71</v>
      </c>
      <c r="G211" s="583"/>
      <c r="H211" s="303">
        <f>ROUND(G211*(1+$F$578),2)</f>
        <v>0</v>
      </c>
      <c r="I211" s="303">
        <f t="shared" si="51"/>
        <v>0</v>
      </c>
      <c r="J211" s="311" t="e">
        <f>I211/$G$577</f>
        <v>#DIV/0!</v>
      </c>
      <c r="K211" s="18"/>
      <c r="L211" s="18"/>
    </row>
    <row r="212" spans="1:12" s="19" customFormat="1" ht="15.75" outlineLevel="1" thickBot="1" x14ac:dyDescent="0.25">
      <c r="A212" s="284">
        <v>10</v>
      </c>
      <c r="B212" s="285"/>
      <c r="C212" s="313"/>
      <c r="D212" s="287" t="s">
        <v>485</v>
      </c>
      <c r="E212" s="288">
        <f>SUM(E213,E226)</f>
        <v>0</v>
      </c>
      <c r="F212" s="288"/>
      <c r="G212" s="289"/>
      <c r="H212" s="288"/>
      <c r="I212" s="288"/>
      <c r="J212" s="290" t="e">
        <f>E212/$G$577</f>
        <v>#DIV/0!</v>
      </c>
      <c r="K212" s="18"/>
      <c r="L212" s="18"/>
    </row>
    <row r="213" spans="1:12" s="19" customFormat="1" ht="12.75" outlineLevel="1" x14ac:dyDescent="0.2">
      <c r="A213" s="291" t="s">
        <v>61</v>
      </c>
      <c r="B213" s="292"/>
      <c r="C213" s="314"/>
      <c r="D213" s="315" t="s">
        <v>486</v>
      </c>
      <c r="E213" s="295">
        <f>SUM(I214:I225)</f>
        <v>0</v>
      </c>
      <c r="F213" s="296"/>
      <c r="G213" s="297"/>
      <c r="H213" s="296"/>
      <c r="I213" s="292"/>
      <c r="J213" s="298" t="e">
        <f>E213/$G$577</f>
        <v>#DIV/0!</v>
      </c>
      <c r="K213" s="18"/>
      <c r="L213" s="18"/>
    </row>
    <row r="214" spans="1:12" s="19" customFormat="1" ht="25.5" outlineLevel="1" x14ac:dyDescent="0.2">
      <c r="A214" s="345" t="s">
        <v>62</v>
      </c>
      <c r="B214" s="346" t="s">
        <v>226</v>
      </c>
      <c r="C214" s="347" t="s">
        <v>487</v>
      </c>
      <c r="D214" s="302" t="s">
        <v>488</v>
      </c>
      <c r="E214" s="303" t="s">
        <v>109</v>
      </c>
      <c r="F214" s="338">
        <v>282.92</v>
      </c>
      <c r="G214" s="610">
        <f>VLOOKUP(C214,Composições!$B$15:$G$1328,6,0)</f>
        <v>0</v>
      </c>
      <c r="H214" s="303">
        <f t="shared" ref="H214:H225" si="52">ROUND(G214*(1+$F$578),2)</f>
        <v>0</v>
      </c>
      <c r="I214" s="303">
        <f t="shared" ref="I214:I225" si="53">ROUND(H214*F214,2)</f>
        <v>0</v>
      </c>
      <c r="J214" s="305" t="e">
        <f t="shared" ref="J214:J225" si="54">I214/$G$577</f>
        <v>#DIV/0!</v>
      </c>
      <c r="K214" s="18"/>
      <c r="L214" s="18"/>
    </row>
    <row r="215" spans="1:12" s="19" customFormat="1" ht="25.5" outlineLevel="1" x14ac:dyDescent="0.2">
      <c r="A215" s="345" t="s">
        <v>63</v>
      </c>
      <c r="B215" s="478" t="s">
        <v>118</v>
      </c>
      <c r="C215" s="301" t="s">
        <v>489</v>
      </c>
      <c r="D215" s="302" t="s">
        <v>490</v>
      </c>
      <c r="E215" s="303" t="s">
        <v>109</v>
      </c>
      <c r="F215" s="338">
        <v>375.34</v>
      </c>
      <c r="G215" s="583"/>
      <c r="H215" s="303">
        <f t="shared" si="52"/>
        <v>0</v>
      </c>
      <c r="I215" s="303">
        <f t="shared" si="53"/>
        <v>0</v>
      </c>
      <c r="J215" s="361" t="e">
        <f t="shared" si="54"/>
        <v>#DIV/0!</v>
      </c>
      <c r="K215" s="18"/>
      <c r="L215" s="18"/>
    </row>
    <row r="216" spans="1:12" s="19" customFormat="1" ht="51" outlineLevel="1" x14ac:dyDescent="0.2">
      <c r="A216" s="345" t="s">
        <v>696</v>
      </c>
      <c r="B216" s="478" t="s">
        <v>118</v>
      </c>
      <c r="C216" s="347" t="s">
        <v>491</v>
      </c>
      <c r="D216" s="479" t="s">
        <v>492</v>
      </c>
      <c r="E216" s="351" t="s">
        <v>109</v>
      </c>
      <c r="F216" s="352">
        <v>125.46</v>
      </c>
      <c r="G216" s="585"/>
      <c r="H216" s="303">
        <f t="shared" si="52"/>
        <v>0</v>
      </c>
      <c r="I216" s="303">
        <f t="shared" si="53"/>
        <v>0</v>
      </c>
      <c r="J216" s="361" t="e">
        <f t="shared" si="54"/>
        <v>#DIV/0!</v>
      </c>
      <c r="K216" s="18"/>
      <c r="L216" s="18"/>
    </row>
    <row r="217" spans="1:12" s="19" customFormat="1" ht="38.25" outlineLevel="1" x14ac:dyDescent="0.2">
      <c r="A217" s="345" t="s">
        <v>697</v>
      </c>
      <c r="B217" s="477" t="s">
        <v>118</v>
      </c>
      <c r="C217" s="347" t="s">
        <v>493</v>
      </c>
      <c r="D217" s="467" t="s">
        <v>494</v>
      </c>
      <c r="E217" s="468" t="s">
        <v>109</v>
      </c>
      <c r="F217" s="448">
        <v>42.9</v>
      </c>
      <c r="G217" s="597"/>
      <c r="H217" s="303">
        <f t="shared" si="52"/>
        <v>0</v>
      </c>
      <c r="I217" s="303">
        <f t="shared" si="53"/>
        <v>0</v>
      </c>
      <c r="J217" s="361" t="e">
        <f t="shared" si="54"/>
        <v>#DIV/0!</v>
      </c>
      <c r="K217" s="18"/>
      <c r="L217" s="18"/>
    </row>
    <row r="218" spans="1:12" s="19" customFormat="1" ht="38.25" outlineLevel="1" x14ac:dyDescent="0.2">
      <c r="A218" s="345" t="s">
        <v>698</v>
      </c>
      <c r="B218" s="480" t="s">
        <v>118</v>
      </c>
      <c r="C218" s="347" t="s">
        <v>495</v>
      </c>
      <c r="D218" s="467" t="s">
        <v>496</v>
      </c>
      <c r="E218" s="468" t="s">
        <v>109</v>
      </c>
      <c r="F218" s="451">
        <v>148.94999999999999</v>
      </c>
      <c r="G218" s="584"/>
      <c r="H218" s="303">
        <f t="shared" si="52"/>
        <v>0</v>
      </c>
      <c r="I218" s="303">
        <f t="shared" si="53"/>
        <v>0</v>
      </c>
      <c r="J218" s="361" t="e">
        <f t="shared" si="54"/>
        <v>#DIV/0!</v>
      </c>
      <c r="K218" s="18"/>
      <c r="L218" s="18"/>
    </row>
    <row r="219" spans="1:12" s="19" customFormat="1" ht="12.75" outlineLevel="1" x14ac:dyDescent="0.2">
      <c r="A219" s="345" t="s">
        <v>699</v>
      </c>
      <c r="B219" s="480" t="s">
        <v>226</v>
      </c>
      <c r="C219" s="347" t="s">
        <v>497</v>
      </c>
      <c r="D219" s="467" t="s">
        <v>498</v>
      </c>
      <c r="E219" s="468" t="s">
        <v>109</v>
      </c>
      <c r="F219" s="451">
        <v>216.53</v>
      </c>
      <c r="G219" s="610">
        <f>VLOOKUP(C219,Composições!$B$15:$G$1328,6,0)</f>
        <v>0</v>
      </c>
      <c r="H219" s="303">
        <f t="shared" si="52"/>
        <v>0</v>
      </c>
      <c r="I219" s="303">
        <f t="shared" si="53"/>
        <v>0</v>
      </c>
      <c r="J219" s="361" t="e">
        <f t="shared" si="54"/>
        <v>#DIV/0!</v>
      </c>
      <c r="K219" s="18"/>
      <c r="L219" s="18"/>
    </row>
    <row r="220" spans="1:12" s="19" customFormat="1" ht="25.5" outlineLevel="1" x14ac:dyDescent="0.2">
      <c r="A220" s="345" t="s">
        <v>745</v>
      </c>
      <c r="B220" s="480" t="s">
        <v>226</v>
      </c>
      <c r="C220" s="347" t="s">
        <v>499</v>
      </c>
      <c r="D220" s="467" t="s">
        <v>500</v>
      </c>
      <c r="E220" s="468" t="s">
        <v>109</v>
      </c>
      <c r="F220" s="451">
        <v>216.53</v>
      </c>
      <c r="G220" s="610">
        <f>VLOOKUP(C220,Composições!$B$15:$G$1328,6,0)</f>
        <v>0</v>
      </c>
      <c r="H220" s="303">
        <f t="shared" si="52"/>
        <v>0</v>
      </c>
      <c r="I220" s="303">
        <f t="shared" si="53"/>
        <v>0</v>
      </c>
      <c r="J220" s="361" t="e">
        <f t="shared" si="54"/>
        <v>#DIV/0!</v>
      </c>
      <c r="K220" s="18"/>
      <c r="L220" s="18"/>
    </row>
    <row r="221" spans="1:12" s="19" customFormat="1" ht="25.5" outlineLevel="1" x14ac:dyDescent="0.2">
      <c r="A221" s="345" t="s">
        <v>746</v>
      </c>
      <c r="B221" s="480" t="s">
        <v>118</v>
      </c>
      <c r="C221" s="347" t="s">
        <v>501</v>
      </c>
      <c r="D221" s="467" t="s">
        <v>502</v>
      </c>
      <c r="E221" s="468" t="s">
        <v>129</v>
      </c>
      <c r="F221" s="451">
        <v>68</v>
      </c>
      <c r="G221" s="597"/>
      <c r="H221" s="303">
        <f t="shared" si="52"/>
        <v>0</v>
      </c>
      <c r="I221" s="303">
        <f t="shared" si="53"/>
        <v>0</v>
      </c>
      <c r="J221" s="361" t="e">
        <f t="shared" si="54"/>
        <v>#DIV/0!</v>
      </c>
      <c r="K221" s="18"/>
      <c r="L221" s="18"/>
    </row>
    <row r="222" spans="1:12" s="19" customFormat="1" ht="12.75" outlineLevel="1" x14ac:dyDescent="0.2">
      <c r="A222" s="345" t="s">
        <v>747</v>
      </c>
      <c r="B222" s="480" t="s">
        <v>118</v>
      </c>
      <c r="C222" s="347" t="s">
        <v>503</v>
      </c>
      <c r="D222" s="467" t="s">
        <v>504</v>
      </c>
      <c r="E222" s="468" t="s">
        <v>129</v>
      </c>
      <c r="F222" s="448">
        <v>127.2</v>
      </c>
      <c r="G222" s="598"/>
      <c r="H222" s="303">
        <f t="shared" si="52"/>
        <v>0</v>
      </c>
      <c r="I222" s="303">
        <f t="shared" si="53"/>
        <v>0</v>
      </c>
      <c r="J222" s="361" t="e">
        <f t="shared" si="54"/>
        <v>#DIV/0!</v>
      </c>
      <c r="K222" s="18"/>
      <c r="L222" s="18"/>
    </row>
    <row r="223" spans="1:12" s="19" customFormat="1" ht="12.75" outlineLevel="1" x14ac:dyDescent="0.2">
      <c r="A223" s="345" t="s">
        <v>748</v>
      </c>
      <c r="B223" s="477" t="s">
        <v>118</v>
      </c>
      <c r="C223" s="347" t="s">
        <v>505</v>
      </c>
      <c r="D223" s="467" t="s">
        <v>506</v>
      </c>
      <c r="E223" s="468" t="s">
        <v>129</v>
      </c>
      <c r="F223" s="450">
        <v>53.45</v>
      </c>
      <c r="G223" s="597"/>
      <c r="H223" s="303">
        <f t="shared" si="52"/>
        <v>0</v>
      </c>
      <c r="I223" s="303">
        <f t="shared" si="53"/>
        <v>0</v>
      </c>
      <c r="J223" s="361" t="e">
        <f t="shared" si="54"/>
        <v>#DIV/0!</v>
      </c>
      <c r="K223" s="18"/>
      <c r="L223" s="18"/>
    </row>
    <row r="224" spans="1:12" s="19" customFormat="1" ht="12.75" outlineLevel="1" x14ac:dyDescent="0.2">
      <c r="A224" s="345" t="s">
        <v>749</v>
      </c>
      <c r="B224" s="480" t="s">
        <v>226</v>
      </c>
      <c r="C224" s="347" t="s">
        <v>507</v>
      </c>
      <c r="D224" s="474" t="s">
        <v>508</v>
      </c>
      <c r="E224" s="475" t="s">
        <v>129</v>
      </c>
      <c r="F224" s="481">
        <v>1.75</v>
      </c>
      <c r="G224" s="610">
        <f>VLOOKUP(C224,Composições!$B$15:$G$1328,6,0)</f>
        <v>0</v>
      </c>
      <c r="H224" s="303">
        <f t="shared" si="52"/>
        <v>0</v>
      </c>
      <c r="I224" s="303">
        <f t="shared" si="53"/>
        <v>0</v>
      </c>
      <c r="J224" s="361" t="e">
        <f t="shared" si="54"/>
        <v>#DIV/0!</v>
      </c>
      <c r="K224" s="18"/>
      <c r="L224" s="18"/>
    </row>
    <row r="225" spans="1:12" s="19" customFormat="1" ht="25.5" outlineLevel="1" x14ac:dyDescent="0.2">
      <c r="A225" s="345" t="s">
        <v>750</v>
      </c>
      <c r="B225" s="480" t="s">
        <v>118</v>
      </c>
      <c r="C225" s="358" t="s">
        <v>509</v>
      </c>
      <c r="D225" s="474" t="s">
        <v>510</v>
      </c>
      <c r="E225" s="475" t="s">
        <v>109</v>
      </c>
      <c r="F225" s="338">
        <v>37.42</v>
      </c>
      <c r="G225" s="583"/>
      <c r="H225" s="303">
        <f t="shared" si="52"/>
        <v>0</v>
      </c>
      <c r="I225" s="303">
        <f t="shared" si="53"/>
        <v>0</v>
      </c>
      <c r="J225" s="361" t="e">
        <f t="shared" si="54"/>
        <v>#DIV/0!</v>
      </c>
      <c r="K225" s="18"/>
      <c r="L225" s="18"/>
    </row>
    <row r="226" spans="1:12" s="19" customFormat="1" ht="12.75" outlineLevel="1" x14ac:dyDescent="0.2">
      <c r="A226" s="332" t="s">
        <v>700</v>
      </c>
      <c r="B226" s="324"/>
      <c r="C226" s="293"/>
      <c r="D226" s="425" t="s">
        <v>511</v>
      </c>
      <c r="E226" s="327">
        <f>SUM(I227:I233)</f>
        <v>0</v>
      </c>
      <c r="F226" s="482"/>
      <c r="G226" s="329"/>
      <c r="H226" s="328"/>
      <c r="I226" s="324"/>
      <c r="J226" s="362" t="e">
        <f>E226/$G$577</f>
        <v>#DIV/0!</v>
      </c>
      <c r="K226" s="18"/>
      <c r="L226" s="18"/>
    </row>
    <row r="227" spans="1:12" s="19" customFormat="1" ht="25.5" outlineLevel="1" x14ac:dyDescent="0.2">
      <c r="A227" s="345" t="s">
        <v>701</v>
      </c>
      <c r="B227" s="477" t="s">
        <v>118</v>
      </c>
      <c r="C227" s="347" t="s">
        <v>512</v>
      </c>
      <c r="D227" s="474" t="s">
        <v>513</v>
      </c>
      <c r="E227" s="475" t="s">
        <v>109</v>
      </c>
      <c r="F227" s="483">
        <v>254.8</v>
      </c>
      <c r="G227" s="597"/>
      <c r="H227" s="303">
        <f t="shared" ref="H227:H233" si="55">ROUND(G227*(1+$F$578),2)</f>
        <v>0</v>
      </c>
      <c r="I227" s="303">
        <f t="shared" ref="I227" si="56">ROUND(H227*F227,2)</f>
        <v>0</v>
      </c>
      <c r="J227" s="361" t="e">
        <f t="shared" ref="J227:J233" si="57">I227/$G$577</f>
        <v>#DIV/0!</v>
      </c>
      <c r="K227" s="18"/>
      <c r="L227" s="18"/>
    </row>
    <row r="228" spans="1:12" s="19" customFormat="1" ht="25.5" outlineLevel="1" x14ac:dyDescent="0.2">
      <c r="A228" s="345" t="s">
        <v>702</v>
      </c>
      <c r="B228" s="477" t="s">
        <v>118</v>
      </c>
      <c r="C228" s="347" t="s">
        <v>514</v>
      </c>
      <c r="D228" s="474" t="s">
        <v>515</v>
      </c>
      <c r="E228" s="475" t="s">
        <v>109</v>
      </c>
      <c r="F228" s="451">
        <v>27.74</v>
      </c>
      <c r="G228" s="597"/>
      <c r="H228" s="303">
        <f t="shared" si="55"/>
        <v>0</v>
      </c>
      <c r="I228" s="303">
        <f t="shared" ref="I228:I233" si="58">ROUND(H228*F228,2)</f>
        <v>0</v>
      </c>
      <c r="J228" s="361" t="e">
        <f t="shared" si="57"/>
        <v>#DIV/0!</v>
      </c>
      <c r="K228" s="18"/>
      <c r="L228" s="18"/>
    </row>
    <row r="229" spans="1:12" s="19" customFormat="1" ht="25.5" outlineLevel="1" x14ac:dyDescent="0.2">
      <c r="A229" s="345" t="s">
        <v>751</v>
      </c>
      <c r="B229" s="477" t="s">
        <v>226</v>
      </c>
      <c r="C229" s="347" t="s">
        <v>516</v>
      </c>
      <c r="D229" s="474" t="s">
        <v>517</v>
      </c>
      <c r="E229" s="475" t="s">
        <v>109</v>
      </c>
      <c r="F229" s="451">
        <v>4.88</v>
      </c>
      <c r="G229" s="610">
        <f>VLOOKUP(C229,Composições!$B$15:$G$1328,6,0)</f>
        <v>0</v>
      </c>
      <c r="H229" s="303">
        <f t="shared" si="55"/>
        <v>0</v>
      </c>
      <c r="I229" s="303">
        <f t="shared" si="58"/>
        <v>0</v>
      </c>
      <c r="J229" s="361" t="e">
        <f t="shared" si="57"/>
        <v>#DIV/0!</v>
      </c>
      <c r="K229" s="18"/>
      <c r="L229" s="18"/>
    </row>
    <row r="230" spans="1:12" s="19" customFormat="1" ht="25.5" outlineLevel="1" x14ac:dyDescent="0.2">
      <c r="A230" s="345" t="s">
        <v>752</v>
      </c>
      <c r="B230" s="477" t="s">
        <v>226</v>
      </c>
      <c r="C230" s="347" t="s">
        <v>518</v>
      </c>
      <c r="D230" s="474" t="s">
        <v>519</v>
      </c>
      <c r="E230" s="475" t="s">
        <v>109</v>
      </c>
      <c r="F230" s="451">
        <v>7.5</v>
      </c>
      <c r="G230" s="610">
        <f>VLOOKUP(C230,Composições!$B$15:$G$1328,6,0)</f>
        <v>0</v>
      </c>
      <c r="H230" s="303">
        <f t="shared" si="55"/>
        <v>0</v>
      </c>
      <c r="I230" s="303">
        <f t="shared" si="58"/>
        <v>0</v>
      </c>
      <c r="J230" s="361" t="e">
        <f t="shared" si="57"/>
        <v>#DIV/0!</v>
      </c>
      <c r="K230" s="18"/>
      <c r="L230" s="18"/>
    </row>
    <row r="231" spans="1:12" s="19" customFormat="1" ht="12.75" outlineLevel="1" x14ac:dyDescent="0.2">
      <c r="A231" s="345" t="s">
        <v>753</v>
      </c>
      <c r="B231" s="477" t="s">
        <v>226</v>
      </c>
      <c r="C231" s="347" t="s">
        <v>520</v>
      </c>
      <c r="D231" s="474" t="s">
        <v>521</v>
      </c>
      <c r="E231" s="475" t="s">
        <v>98</v>
      </c>
      <c r="F231" s="451">
        <v>21.96</v>
      </c>
      <c r="G231" s="610">
        <f>VLOOKUP(C231,Composições!$B$15:$G$1328,6,0)</f>
        <v>0</v>
      </c>
      <c r="H231" s="303">
        <f t="shared" si="55"/>
        <v>0</v>
      </c>
      <c r="I231" s="303">
        <f t="shared" si="58"/>
        <v>0</v>
      </c>
      <c r="J231" s="361" t="e">
        <f t="shared" si="57"/>
        <v>#DIV/0!</v>
      </c>
      <c r="K231" s="18"/>
      <c r="L231" s="18"/>
    </row>
    <row r="232" spans="1:12" s="19" customFormat="1" ht="12.75" outlineLevel="1" x14ac:dyDescent="0.2">
      <c r="A232" s="345" t="s">
        <v>754</v>
      </c>
      <c r="B232" s="477" t="s">
        <v>118</v>
      </c>
      <c r="C232" s="347" t="s">
        <v>522</v>
      </c>
      <c r="D232" s="474" t="s">
        <v>523</v>
      </c>
      <c r="E232" s="475" t="s">
        <v>109</v>
      </c>
      <c r="F232" s="451">
        <v>344.81</v>
      </c>
      <c r="G232" s="597"/>
      <c r="H232" s="303">
        <f t="shared" si="55"/>
        <v>0</v>
      </c>
      <c r="I232" s="303">
        <f t="shared" si="58"/>
        <v>0</v>
      </c>
      <c r="J232" s="361" t="e">
        <f t="shared" si="57"/>
        <v>#DIV/0!</v>
      </c>
      <c r="K232" s="18"/>
      <c r="L232" s="18"/>
    </row>
    <row r="233" spans="1:12" s="19" customFormat="1" ht="26.25" outlineLevel="1" thickBot="1" x14ac:dyDescent="0.25">
      <c r="A233" s="345" t="s">
        <v>755</v>
      </c>
      <c r="B233" s="477" t="s">
        <v>118</v>
      </c>
      <c r="C233" s="347" t="s">
        <v>524</v>
      </c>
      <c r="D233" s="474" t="s">
        <v>525</v>
      </c>
      <c r="E233" s="475" t="s">
        <v>129</v>
      </c>
      <c r="F233" s="451">
        <v>8.06</v>
      </c>
      <c r="G233" s="597"/>
      <c r="H233" s="303">
        <f t="shared" si="55"/>
        <v>0</v>
      </c>
      <c r="I233" s="303">
        <f t="shared" si="58"/>
        <v>0</v>
      </c>
      <c r="J233" s="361" t="e">
        <f t="shared" si="57"/>
        <v>#DIV/0!</v>
      </c>
      <c r="K233" s="18"/>
      <c r="L233" s="18"/>
    </row>
    <row r="234" spans="1:12" s="19" customFormat="1" ht="15.75" outlineLevel="1" thickBot="1" x14ac:dyDescent="0.25">
      <c r="A234" s="284">
        <v>11</v>
      </c>
      <c r="B234" s="285"/>
      <c r="C234" s="313"/>
      <c r="D234" s="287" t="s">
        <v>526</v>
      </c>
      <c r="E234" s="288">
        <f>SUM(E235,E242,E245)</f>
        <v>0</v>
      </c>
      <c r="F234" s="288"/>
      <c r="G234" s="289"/>
      <c r="H234" s="288"/>
      <c r="I234" s="288"/>
      <c r="J234" s="290" t="e">
        <f>E234/$G$577</f>
        <v>#DIV/0!</v>
      </c>
      <c r="K234" s="18"/>
      <c r="L234" s="18"/>
    </row>
    <row r="235" spans="1:12" s="19" customFormat="1" ht="12.75" outlineLevel="1" x14ac:dyDescent="0.2">
      <c r="A235" s="291" t="s">
        <v>64</v>
      </c>
      <c r="B235" s="292"/>
      <c r="C235" s="293"/>
      <c r="D235" s="294" t="s">
        <v>527</v>
      </c>
      <c r="E235" s="295">
        <f>SUM(I236:I241)</f>
        <v>0</v>
      </c>
      <c r="F235" s="296"/>
      <c r="G235" s="297"/>
      <c r="H235" s="296"/>
      <c r="I235" s="292"/>
      <c r="J235" s="298" t="e">
        <f>E235/$G$577</f>
        <v>#DIV/0!</v>
      </c>
      <c r="K235" s="18"/>
      <c r="L235" s="18"/>
    </row>
    <row r="236" spans="1:12" s="19" customFormat="1" ht="25.5" outlineLevel="1" x14ac:dyDescent="0.2">
      <c r="A236" s="345" t="s">
        <v>65</v>
      </c>
      <c r="B236" s="477" t="s">
        <v>118</v>
      </c>
      <c r="C236" s="347" t="s">
        <v>528</v>
      </c>
      <c r="D236" s="474" t="s">
        <v>529</v>
      </c>
      <c r="E236" s="475" t="s">
        <v>109</v>
      </c>
      <c r="F236" s="451">
        <v>2004.59</v>
      </c>
      <c r="G236" s="597"/>
      <c r="H236" s="303">
        <f t="shared" ref="H236:H241" si="59">ROUND(G236*(1+$F$578),2)</f>
        <v>0</v>
      </c>
      <c r="I236" s="303">
        <f t="shared" ref="I236" si="60">ROUND(H236*F236,2)</f>
        <v>0</v>
      </c>
      <c r="J236" s="361" t="e">
        <f t="shared" ref="J236:J241" si="61">I236/$G$577</f>
        <v>#DIV/0!</v>
      </c>
      <c r="K236" s="18"/>
      <c r="L236" s="18"/>
    </row>
    <row r="237" spans="1:12" s="19" customFormat="1" ht="25.5" outlineLevel="1" x14ac:dyDescent="0.2">
      <c r="A237" s="345" t="s">
        <v>122</v>
      </c>
      <c r="B237" s="477" t="s">
        <v>226</v>
      </c>
      <c r="C237" s="347" t="s">
        <v>530</v>
      </c>
      <c r="D237" s="474" t="s">
        <v>531</v>
      </c>
      <c r="E237" s="475" t="s">
        <v>109</v>
      </c>
      <c r="F237" s="451">
        <v>1902.96</v>
      </c>
      <c r="G237" s="610">
        <f>VLOOKUP(C237,Composições!$B$15:$G$1328,6,0)</f>
        <v>0</v>
      </c>
      <c r="H237" s="303">
        <f t="shared" si="59"/>
        <v>0</v>
      </c>
      <c r="I237" s="303">
        <f t="shared" ref="I237:I241" si="62">ROUND(H237*F237,2)</f>
        <v>0</v>
      </c>
      <c r="J237" s="361" t="e">
        <f t="shared" si="61"/>
        <v>#DIV/0!</v>
      </c>
      <c r="K237" s="18"/>
      <c r="L237" s="18"/>
    </row>
    <row r="238" spans="1:12" s="19" customFormat="1" ht="25.5" outlineLevel="1" x14ac:dyDescent="0.2">
      <c r="A238" s="345" t="s">
        <v>66</v>
      </c>
      <c r="B238" s="477" t="s">
        <v>118</v>
      </c>
      <c r="C238" s="347" t="s">
        <v>532</v>
      </c>
      <c r="D238" s="474" t="s">
        <v>533</v>
      </c>
      <c r="E238" s="475" t="s">
        <v>109</v>
      </c>
      <c r="F238" s="451">
        <v>126.01</v>
      </c>
      <c r="G238" s="597"/>
      <c r="H238" s="303">
        <f t="shared" si="59"/>
        <v>0</v>
      </c>
      <c r="I238" s="303">
        <f t="shared" si="62"/>
        <v>0</v>
      </c>
      <c r="J238" s="361" t="e">
        <f t="shared" si="61"/>
        <v>#DIV/0!</v>
      </c>
      <c r="K238" s="18"/>
      <c r="L238" s="18"/>
    </row>
    <row r="239" spans="1:12" s="19" customFormat="1" ht="25.5" outlineLevel="1" x14ac:dyDescent="0.2">
      <c r="A239" s="345" t="s">
        <v>67</v>
      </c>
      <c r="B239" s="477" t="s">
        <v>226</v>
      </c>
      <c r="C239" s="347" t="s">
        <v>534</v>
      </c>
      <c r="D239" s="474" t="s">
        <v>535</v>
      </c>
      <c r="E239" s="475" t="s">
        <v>109</v>
      </c>
      <c r="F239" s="451">
        <v>12.72</v>
      </c>
      <c r="G239" s="610">
        <f>VLOOKUP(C239,Composições!$B$15:$G$1328,6,0)</f>
        <v>0</v>
      </c>
      <c r="H239" s="303">
        <f t="shared" si="59"/>
        <v>0</v>
      </c>
      <c r="I239" s="303">
        <f t="shared" si="62"/>
        <v>0</v>
      </c>
      <c r="J239" s="361" t="e">
        <f t="shared" si="61"/>
        <v>#DIV/0!</v>
      </c>
      <c r="K239" s="18"/>
      <c r="L239" s="18"/>
    </row>
    <row r="240" spans="1:12" s="19" customFormat="1" ht="25.5" outlineLevel="1" x14ac:dyDescent="0.2">
      <c r="A240" s="345" t="s">
        <v>68</v>
      </c>
      <c r="B240" s="477" t="s">
        <v>226</v>
      </c>
      <c r="C240" s="347" t="s">
        <v>536</v>
      </c>
      <c r="D240" s="474" t="s">
        <v>537</v>
      </c>
      <c r="E240" s="475" t="s">
        <v>109</v>
      </c>
      <c r="F240" s="451">
        <v>101.63</v>
      </c>
      <c r="G240" s="610">
        <f>VLOOKUP(C240,Composições!$B$15:$G$1328,6,0)</f>
        <v>0</v>
      </c>
      <c r="H240" s="303">
        <f t="shared" si="59"/>
        <v>0</v>
      </c>
      <c r="I240" s="303">
        <f t="shared" si="62"/>
        <v>0</v>
      </c>
      <c r="J240" s="361" t="e">
        <f t="shared" si="61"/>
        <v>#DIV/0!</v>
      </c>
      <c r="K240" s="18"/>
      <c r="L240" s="18"/>
    </row>
    <row r="241" spans="1:12" s="19" customFormat="1" ht="38.25" outlineLevel="1" x14ac:dyDescent="0.2">
      <c r="A241" s="484" t="s">
        <v>135</v>
      </c>
      <c r="B241" s="485" t="s">
        <v>118</v>
      </c>
      <c r="C241" s="350" t="s">
        <v>538</v>
      </c>
      <c r="D241" s="471" t="s">
        <v>539</v>
      </c>
      <c r="E241" s="472" t="s">
        <v>109</v>
      </c>
      <c r="F241" s="450">
        <v>593.16</v>
      </c>
      <c r="G241" s="599"/>
      <c r="H241" s="321">
        <f t="shared" si="59"/>
        <v>0</v>
      </c>
      <c r="I241" s="303">
        <f t="shared" si="62"/>
        <v>0</v>
      </c>
      <c r="J241" s="361" t="e">
        <f t="shared" si="61"/>
        <v>#DIV/0!</v>
      </c>
      <c r="K241" s="18"/>
      <c r="L241" s="18"/>
    </row>
    <row r="242" spans="1:12" s="19" customFormat="1" ht="12.75" outlineLevel="1" x14ac:dyDescent="0.2">
      <c r="A242" s="486" t="s">
        <v>202</v>
      </c>
      <c r="B242" s="292"/>
      <c r="C242" s="412"/>
      <c r="D242" s="425" t="s">
        <v>540</v>
      </c>
      <c r="E242" s="327">
        <f>SUM(I243:I244)</f>
        <v>0</v>
      </c>
      <c r="F242" s="328"/>
      <c r="G242" s="297"/>
      <c r="H242" s="328"/>
      <c r="I242" s="324"/>
      <c r="J242" s="362" t="e">
        <f>E242/$G$577</f>
        <v>#DIV/0!</v>
      </c>
      <c r="K242" s="18"/>
      <c r="L242" s="18"/>
    </row>
    <row r="243" spans="1:12" s="19" customFormat="1" ht="25.5" outlineLevel="1" x14ac:dyDescent="0.2">
      <c r="A243" s="345" t="s">
        <v>703</v>
      </c>
      <c r="B243" s="477" t="s">
        <v>118</v>
      </c>
      <c r="C243" s="347" t="s">
        <v>541</v>
      </c>
      <c r="D243" s="474" t="s">
        <v>542</v>
      </c>
      <c r="E243" s="475" t="s">
        <v>109</v>
      </c>
      <c r="F243" s="451">
        <v>442.55</v>
      </c>
      <c r="G243" s="597"/>
      <c r="H243" s="303">
        <f>ROUND(G243*(1+$F$578),2)</f>
        <v>0</v>
      </c>
      <c r="I243" s="303">
        <f t="shared" ref="I243" si="63">ROUND(H243*F243,2)</f>
        <v>0</v>
      </c>
      <c r="J243" s="361" t="e">
        <f>I243/$G$577</f>
        <v>#DIV/0!</v>
      </c>
      <c r="K243" s="18"/>
      <c r="L243" s="18"/>
    </row>
    <row r="244" spans="1:12" s="19" customFormat="1" ht="25.5" outlineLevel="1" x14ac:dyDescent="0.2">
      <c r="A244" s="487" t="s">
        <v>704</v>
      </c>
      <c r="B244" s="485" t="s">
        <v>118</v>
      </c>
      <c r="C244" s="488" t="s">
        <v>543</v>
      </c>
      <c r="D244" s="489" t="s">
        <v>544</v>
      </c>
      <c r="E244" s="490" t="s">
        <v>109</v>
      </c>
      <c r="F244" s="491">
        <v>442.55</v>
      </c>
      <c r="G244" s="599"/>
      <c r="H244" s="368">
        <f>ROUND(G244*(1+$F$578),2)</f>
        <v>0</v>
      </c>
      <c r="I244" s="321">
        <f t="shared" ref="I244" si="64">ROUND(H244*F244,2)</f>
        <v>0</v>
      </c>
      <c r="J244" s="492" t="e">
        <f>I244/$G$577</f>
        <v>#DIV/0!</v>
      </c>
      <c r="K244" s="18"/>
      <c r="L244" s="18"/>
    </row>
    <row r="245" spans="1:12" s="19" customFormat="1" ht="12.75" outlineLevel="1" x14ac:dyDescent="0.2">
      <c r="A245" s="291" t="s">
        <v>203</v>
      </c>
      <c r="B245" s="292"/>
      <c r="C245" s="293"/>
      <c r="D245" s="294" t="s">
        <v>545</v>
      </c>
      <c r="E245" s="295">
        <f>SUM(I246:I248)</f>
        <v>0</v>
      </c>
      <c r="F245" s="296"/>
      <c r="G245" s="297"/>
      <c r="H245" s="296"/>
      <c r="I245" s="324"/>
      <c r="J245" s="298" t="e">
        <f>E245/$G$577</f>
        <v>#DIV/0!</v>
      </c>
      <c r="K245" s="18"/>
      <c r="L245" s="18"/>
    </row>
    <row r="246" spans="1:12" s="19" customFormat="1" ht="38.25" outlineLevel="1" x14ac:dyDescent="0.2">
      <c r="A246" s="345" t="s">
        <v>705</v>
      </c>
      <c r="B246" s="477" t="s">
        <v>118</v>
      </c>
      <c r="C246" s="347" t="s">
        <v>546</v>
      </c>
      <c r="D246" s="474" t="s">
        <v>547</v>
      </c>
      <c r="E246" s="475" t="s">
        <v>109</v>
      </c>
      <c r="F246" s="451">
        <v>1285.48</v>
      </c>
      <c r="G246" s="597"/>
      <c r="H246" s="303">
        <f>ROUND(G246*(1+$F$578),2)</f>
        <v>0</v>
      </c>
      <c r="I246" s="303">
        <f t="shared" ref="I246" si="65">ROUND(H246*F246,2)</f>
        <v>0</v>
      </c>
      <c r="J246" s="361" t="e">
        <f>I246/$G$577</f>
        <v>#DIV/0!</v>
      </c>
      <c r="K246" s="18"/>
      <c r="L246" s="18"/>
    </row>
    <row r="247" spans="1:12" s="19" customFormat="1" ht="38.25" outlineLevel="1" x14ac:dyDescent="0.2">
      <c r="A247" s="345" t="s">
        <v>706</v>
      </c>
      <c r="B247" s="477" t="s">
        <v>118</v>
      </c>
      <c r="C247" s="347" t="s">
        <v>548</v>
      </c>
      <c r="D247" s="474" t="s">
        <v>549</v>
      </c>
      <c r="E247" s="475" t="s">
        <v>109</v>
      </c>
      <c r="F247" s="451">
        <v>98.05</v>
      </c>
      <c r="G247" s="597"/>
      <c r="H247" s="303">
        <f>ROUND(G247*(1+$F$578),2)</f>
        <v>0</v>
      </c>
      <c r="I247" s="303">
        <f t="shared" ref="I247:I248" si="66">ROUND(H247*F247,2)</f>
        <v>0</v>
      </c>
      <c r="J247" s="361" t="e">
        <f>I247/$G$577</f>
        <v>#DIV/0!</v>
      </c>
      <c r="K247" s="18"/>
      <c r="L247" s="18"/>
    </row>
    <row r="248" spans="1:12" s="19" customFormat="1" ht="26.25" outlineLevel="1" thickBot="1" x14ac:dyDescent="0.25">
      <c r="A248" s="345" t="s">
        <v>707</v>
      </c>
      <c r="B248" s="477" t="s">
        <v>118</v>
      </c>
      <c r="C248" s="347" t="s">
        <v>550</v>
      </c>
      <c r="D248" s="474" t="s">
        <v>551</v>
      </c>
      <c r="E248" s="475" t="s">
        <v>109</v>
      </c>
      <c r="F248" s="451">
        <v>98.05</v>
      </c>
      <c r="G248" s="597"/>
      <c r="H248" s="303">
        <f>ROUND(G248*(1+$F$578),2)</f>
        <v>0</v>
      </c>
      <c r="I248" s="303">
        <f t="shared" si="66"/>
        <v>0</v>
      </c>
      <c r="J248" s="361" t="e">
        <f>I248/$G$577</f>
        <v>#DIV/0!</v>
      </c>
      <c r="K248" s="18"/>
      <c r="L248" s="18"/>
    </row>
    <row r="249" spans="1:12" s="19" customFormat="1" ht="15.75" outlineLevel="1" thickBot="1" x14ac:dyDescent="0.25">
      <c r="A249" s="284">
        <v>12</v>
      </c>
      <c r="B249" s="285"/>
      <c r="C249" s="313"/>
      <c r="D249" s="287" t="s">
        <v>192</v>
      </c>
      <c r="E249" s="288">
        <f>SUM(E250,E293,E300)</f>
        <v>0</v>
      </c>
      <c r="F249" s="288"/>
      <c r="G249" s="289"/>
      <c r="H249" s="288"/>
      <c r="I249" s="288"/>
      <c r="J249" s="290" t="e">
        <f>E249/$G$577</f>
        <v>#DIV/0!</v>
      </c>
      <c r="K249" s="18"/>
      <c r="L249" s="18"/>
    </row>
    <row r="250" spans="1:12" s="21" customFormat="1" ht="12.75" outlineLevel="1" x14ac:dyDescent="0.2">
      <c r="A250" s="291" t="s">
        <v>69</v>
      </c>
      <c r="B250" s="292"/>
      <c r="C250" s="293"/>
      <c r="D250" s="294" t="s">
        <v>552</v>
      </c>
      <c r="E250" s="295">
        <f>SUM(I251:I292)</f>
        <v>0</v>
      </c>
      <c r="F250" s="296"/>
      <c r="G250" s="297"/>
      <c r="H250" s="296"/>
      <c r="I250" s="292"/>
      <c r="J250" s="298" t="e">
        <f>E250/$G$577</f>
        <v>#DIV/0!</v>
      </c>
      <c r="K250" s="18"/>
      <c r="L250" s="18"/>
    </row>
    <row r="251" spans="1:12" s="21" customFormat="1" ht="25.5" outlineLevel="1" x14ac:dyDescent="0.2">
      <c r="A251" s="345" t="s">
        <v>70</v>
      </c>
      <c r="B251" s="347" t="s">
        <v>118</v>
      </c>
      <c r="C251" s="461" t="s">
        <v>553</v>
      </c>
      <c r="D251" s="302" t="s">
        <v>554</v>
      </c>
      <c r="E251" s="303" t="s">
        <v>129</v>
      </c>
      <c r="F251" s="338">
        <v>27.6</v>
      </c>
      <c r="G251" s="583"/>
      <c r="H251" s="303">
        <f t="shared" ref="H251:H292" si="67">ROUND(G251*(1+$F$578),2)</f>
        <v>0</v>
      </c>
      <c r="I251" s="303">
        <f t="shared" ref="I251" si="68">ROUND(H251*F251,2)</f>
        <v>0</v>
      </c>
      <c r="J251" s="311" t="e">
        <f t="shared" ref="J251:J292" si="69">I251/$G$577</f>
        <v>#DIV/0!</v>
      </c>
      <c r="K251" s="18"/>
      <c r="L251" s="18"/>
    </row>
    <row r="252" spans="1:12" s="21" customFormat="1" ht="25.5" outlineLevel="1" x14ac:dyDescent="0.2">
      <c r="A252" s="345" t="s">
        <v>71</v>
      </c>
      <c r="B252" s="347" t="s">
        <v>118</v>
      </c>
      <c r="C252" s="461" t="s">
        <v>555</v>
      </c>
      <c r="D252" s="302" t="s">
        <v>556</v>
      </c>
      <c r="E252" s="303" t="s">
        <v>129</v>
      </c>
      <c r="F252" s="338">
        <v>166.9</v>
      </c>
      <c r="G252" s="583"/>
      <c r="H252" s="303">
        <f t="shared" si="67"/>
        <v>0</v>
      </c>
      <c r="I252" s="303">
        <f t="shared" ref="I252:I292" si="70">ROUND(H252*F252,2)</f>
        <v>0</v>
      </c>
      <c r="J252" s="311" t="e">
        <f t="shared" si="69"/>
        <v>#DIV/0!</v>
      </c>
      <c r="K252" s="18"/>
      <c r="L252" s="18"/>
    </row>
    <row r="253" spans="1:12" s="21" customFormat="1" ht="25.5" outlineLevel="1" x14ac:dyDescent="0.2">
      <c r="A253" s="345" t="s">
        <v>72</v>
      </c>
      <c r="B253" s="347" t="s">
        <v>118</v>
      </c>
      <c r="C253" s="461" t="s">
        <v>557</v>
      </c>
      <c r="D253" s="302" t="s">
        <v>558</v>
      </c>
      <c r="E253" s="303" t="s">
        <v>129</v>
      </c>
      <c r="F253" s="338">
        <v>81.05</v>
      </c>
      <c r="G253" s="583"/>
      <c r="H253" s="303">
        <f t="shared" si="67"/>
        <v>0</v>
      </c>
      <c r="I253" s="303">
        <f t="shared" si="70"/>
        <v>0</v>
      </c>
      <c r="J253" s="311" t="e">
        <f t="shared" si="69"/>
        <v>#DIV/0!</v>
      </c>
      <c r="K253" s="18"/>
      <c r="L253" s="18"/>
    </row>
    <row r="254" spans="1:12" s="21" customFormat="1" ht="25.5" outlineLevel="1" x14ac:dyDescent="0.2">
      <c r="A254" s="345" t="s">
        <v>73</v>
      </c>
      <c r="B254" s="347" t="s">
        <v>118</v>
      </c>
      <c r="C254" s="461" t="s">
        <v>559</v>
      </c>
      <c r="D254" s="302" t="s">
        <v>560</v>
      </c>
      <c r="E254" s="303" t="s">
        <v>129</v>
      </c>
      <c r="F254" s="338">
        <v>11</v>
      </c>
      <c r="G254" s="583"/>
      <c r="H254" s="303">
        <f t="shared" si="67"/>
        <v>0</v>
      </c>
      <c r="I254" s="303">
        <f t="shared" si="70"/>
        <v>0</v>
      </c>
      <c r="J254" s="311" t="e">
        <f t="shared" si="69"/>
        <v>#DIV/0!</v>
      </c>
      <c r="K254" s="18"/>
      <c r="L254" s="18"/>
    </row>
    <row r="255" spans="1:12" s="21" customFormat="1" ht="25.5" outlineLevel="1" x14ac:dyDescent="0.2">
      <c r="A255" s="345" t="s">
        <v>111</v>
      </c>
      <c r="B255" s="347" t="s">
        <v>118</v>
      </c>
      <c r="C255" s="461" t="s">
        <v>561</v>
      </c>
      <c r="D255" s="302" t="s">
        <v>562</v>
      </c>
      <c r="E255" s="303" t="s">
        <v>129</v>
      </c>
      <c r="F255" s="338">
        <v>134.6</v>
      </c>
      <c r="G255" s="583"/>
      <c r="H255" s="303">
        <f t="shared" si="67"/>
        <v>0</v>
      </c>
      <c r="I255" s="303">
        <f t="shared" si="70"/>
        <v>0</v>
      </c>
      <c r="J255" s="311" t="e">
        <f t="shared" si="69"/>
        <v>#DIV/0!</v>
      </c>
      <c r="K255" s="18"/>
      <c r="L255" s="18"/>
    </row>
    <row r="256" spans="1:12" s="21" customFormat="1" ht="25.5" outlineLevel="1" x14ac:dyDescent="0.2">
      <c r="A256" s="345" t="s">
        <v>74</v>
      </c>
      <c r="B256" s="347" t="s">
        <v>118</v>
      </c>
      <c r="C256" s="461" t="s">
        <v>563</v>
      </c>
      <c r="D256" s="302" t="s">
        <v>564</v>
      </c>
      <c r="E256" s="303" t="s">
        <v>129</v>
      </c>
      <c r="F256" s="338">
        <v>54.55</v>
      </c>
      <c r="G256" s="583"/>
      <c r="H256" s="303">
        <f t="shared" si="67"/>
        <v>0</v>
      </c>
      <c r="I256" s="303">
        <f t="shared" si="70"/>
        <v>0</v>
      </c>
      <c r="J256" s="311" t="e">
        <f t="shared" si="69"/>
        <v>#DIV/0!</v>
      </c>
      <c r="K256" s="18"/>
      <c r="L256" s="18"/>
    </row>
    <row r="257" spans="1:12" s="21" customFormat="1" ht="38.25" outlineLevel="1" x14ac:dyDescent="0.2">
      <c r="A257" s="345" t="s">
        <v>136</v>
      </c>
      <c r="B257" s="347" t="s">
        <v>226</v>
      </c>
      <c r="C257" s="461" t="s">
        <v>565</v>
      </c>
      <c r="D257" s="302" t="s">
        <v>1436</v>
      </c>
      <c r="E257" s="303" t="s">
        <v>14</v>
      </c>
      <c r="F257" s="338">
        <v>3</v>
      </c>
      <c r="G257" s="610">
        <f>VLOOKUP(C257,Composições!$B$15:$G$1328,6,0)</f>
        <v>0</v>
      </c>
      <c r="H257" s="303">
        <f t="shared" si="67"/>
        <v>0</v>
      </c>
      <c r="I257" s="303">
        <f t="shared" si="70"/>
        <v>0</v>
      </c>
      <c r="J257" s="311" t="e">
        <f t="shared" si="69"/>
        <v>#DIV/0!</v>
      </c>
      <c r="K257" s="18"/>
      <c r="L257" s="18"/>
    </row>
    <row r="258" spans="1:12" s="21" customFormat="1" ht="38.25" outlineLevel="1" x14ac:dyDescent="0.2">
      <c r="A258" s="345" t="s">
        <v>772</v>
      </c>
      <c r="B258" s="347" t="s">
        <v>118</v>
      </c>
      <c r="C258" s="461" t="s">
        <v>566</v>
      </c>
      <c r="D258" s="302" t="s">
        <v>567</v>
      </c>
      <c r="E258" s="303" t="s">
        <v>14</v>
      </c>
      <c r="F258" s="338">
        <v>6</v>
      </c>
      <c r="G258" s="583"/>
      <c r="H258" s="303">
        <f t="shared" si="67"/>
        <v>0</v>
      </c>
      <c r="I258" s="303">
        <f t="shared" si="70"/>
        <v>0</v>
      </c>
      <c r="J258" s="311" t="e">
        <f t="shared" si="69"/>
        <v>#DIV/0!</v>
      </c>
      <c r="K258" s="18"/>
      <c r="L258" s="18"/>
    </row>
    <row r="259" spans="1:12" s="21" customFormat="1" ht="38.25" outlineLevel="1" x14ac:dyDescent="0.2">
      <c r="A259" s="345" t="s">
        <v>773</v>
      </c>
      <c r="B259" s="347" t="s">
        <v>118</v>
      </c>
      <c r="C259" s="461" t="s">
        <v>568</v>
      </c>
      <c r="D259" s="302" t="s">
        <v>569</v>
      </c>
      <c r="E259" s="303" t="s">
        <v>14</v>
      </c>
      <c r="F259" s="338">
        <v>2</v>
      </c>
      <c r="G259" s="583"/>
      <c r="H259" s="303">
        <f t="shared" si="67"/>
        <v>0</v>
      </c>
      <c r="I259" s="303">
        <f t="shared" si="70"/>
        <v>0</v>
      </c>
      <c r="J259" s="311" t="e">
        <f t="shared" si="69"/>
        <v>#DIV/0!</v>
      </c>
      <c r="K259" s="18"/>
      <c r="L259" s="18"/>
    </row>
    <row r="260" spans="1:12" s="21" customFormat="1" ht="38.25" outlineLevel="1" x14ac:dyDescent="0.2">
      <c r="A260" s="345" t="s">
        <v>774</v>
      </c>
      <c r="B260" s="347" t="s">
        <v>118</v>
      </c>
      <c r="C260" s="461" t="s">
        <v>570</v>
      </c>
      <c r="D260" s="302" t="s">
        <v>571</v>
      </c>
      <c r="E260" s="303" t="s">
        <v>14</v>
      </c>
      <c r="F260" s="338">
        <v>4</v>
      </c>
      <c r="G260" s="583"/>
      <c r="H260" s="303">
        <f t="shared" si="67"/>
        <v>0</v>
      </c>
      <c r="I260" s="303">
        <f t="shared" si="70"/>
        <v>0</v>
      </c>
      <c r="J260" s="311" t="e">
        <f t="shared" si="69"/>
        <v>#DIV/0!</v>
      </c>
      <c r="K260" s="18"/>
      <c r="L260" s="18"/>
    </row>
    <row r="261" spans="1:12" s="21" customFormat="1" ht="38.25" outlineLevel="1" x14ac:dyDescent="0.2">
      <c r="A261" s="345" t="s">
        <v>775</v>
      </c>
      <c r="B261" s="347" t="s">
        <v>118</v>
      </c>
      <c r="C261" s="461" t="s">
        <v>572</v>
      </c>
      <c r="D261" s="302" t="s">
        <v>573</v>
      </c>
      <c r="E261" s="303" t="s">
        <v>14</v>
      </c>
      <c r="F261" s="338">
        <v>72</v>
      </c>
      <c r="G261" s="583"/>
      <c r="H261" s="303">
        <f t="shared" si="67"/>
        <v>0</v>
      </c>
      <c r="I261" s="303">
        <f t="shared" si="70"/>
        <v>0</v>
      </c>
      <c r="J261" s="311" t="e">
        <f t="shared" si="69"/>
        <v>#DIV/0!</v>
      </c>
      <c r="K261" s="18"/>
      <c r="L261" s="18"/>
    </row>
    <row r="262" spans="1:12" s="21" customFormat="1" ht="38.25" outlineLevel="1" x14ac:dyDescent="0.2">
      <c r="A262" s="345" t="s">
        <v>776</v>
      </c>
      <c r="B262" s="347" t="s">
        <v>118</v>
      </c>
      <c r="C262" s="461" t="s">
        <v>574</v>
      </c>
      <c r="D262" s="302" t="s">
        <v>575</v>
      </c>
      <c r="E262" s="303" t="s">
        <v>14</v>
      </c>
      <c r="F262" s="338">
        <v>40</v>
      </c>
      <c r="G262" s="583"/>
      <c r="H262" s="303">
        <f t="shared" si="67"/>
        <v>0</v>
      </c>
      <c r="I262" s="303">
        <f t="shared" si="70"/>
        <v>0</v>
      </c>
      <c r="J262" s="311" t="e">
        <f t="shared" si="69"/>
        <v>#DIV/0!</v>
      </c>
      <c r="K262" s="18"/>
      <c r="L262" s="18"/>
    </row>
    <row r="263" spans="1:12" s="21" customFormat="1" ht="38.25" outlineLevel="1" x14ac:dyDescent="0.2">
      <c r="A263" s="345" t="s">
        <v>777</v>
      </c>
      <c r="B263" s="347" t="s">
        <v>118</v>
      </c>
      <c r="C263" s="461" t="s">
        <v>576</v>
      </c>
      <c r="D263" s="302" t="s">
        <v>577</v>
      </c>
      <c r="E263" s="303" t="s">
        <v>14</v>
      </c>
      <c r="F263" s="338">
        <v>6</v>
      </c>
      <c r="G263" s="583"/>
      <c r="H263" s="303">
        <f t="shared" si="67"/>
        <v>0</v>
      </c>
      <c r="I263" s="303">
        <f t="shared" si="70"/>
        <v>0</v>
      </c>
      <c r="J263" s="311" t="e">
        <f t="shared" si="69"/>
        <v>#DIV/0!</v>
      </c>
      <c r="K263" s="18"/>
      <c r="L263" s="18"/>
    </row>
    <row r="264" spans="1:12" s="21" customFormat="1" ht="38.25" outlineLevel="1" x14ac:dyDescent="0.2">
      <c r="A264" s="345" t="s">
        <v>778</v>
      </c>
      <c r="B264" s="347" t="s">
        <v>118</v>
      </c>
      <c r="C264" s="461" t="s">
        <v>578</v>
      </c>
      <c r="D264" s="302" t="s">
        <v>579</v>
      </c>
      <c r="E264" s="303" t="s">
        <v>14</v>
      </c>
      <c r="F264" s="338">
        <v>2</v>
      </c>
      <c r="G264" s="583"/>
      <c r="H264" s="303">
        <f t="shared" si="67"/>
        <v>0</v>
      </c>
      <c r="I264" s="303">
        <f t="shared" si="70"/>
        <v>0</v>
      </c>
      <c r="J264" s="311" t="e">
        <f t="shared" si="69"/>
        <v>#DIV/0!</v>
      </c>
      <c r="K264" s="18"/>
      <c r="L264" s="18"/>
    </row>
    <row r="265" spans="1:12" s="21" customFormat="1" ht="25.5" outlineLevel="1" x14ac:dyDescent="0.2">
      <c r="A265" s="345" t="s">
        <v>779</v>
      </c>
      <c r="B265" s="347" t="s">
        <v>118</v>
      </c>
      <c r="C265" s="461" t="s">
        <v>580</v>
      </c>
      <c r="D265" s="302" t="s">
        <v>581</v>
      </c>
      <c r="E265" s="303" t="s">
        <v>14</v>
      </c>
      <c r="F265" s="338">
        <v>6</v>
      </c>
      <c r="G265" s="583"/>
      <c r="H265" s="303">
        <f t="shared" si="67"/>
        <v>0</v>
      </c>
      <c r="I265" s="303">
        <f t="shared" si="70"/>
        <v>0</v>
      </c>
      <c r="J265" s="311" t="e">
        <f t="shared" si="69"/>
        <v>#DIV/0!</v>
      </c>
      <c r="K265" s="18"/>
      <c r="L265" s="18"/>
    </row>
    <row r="266" spans="1:12" s="21" customFormat="1" ht="25.5" outlineLevel="1" x14ac:dyDescent="0.2">
      <c r="A266" s="345" t="s">
        <v>780</v>
      </c>
      <c r="B266" s="347" t="s">
        <v>226</v>
      </c>
      <c r="C266" s="461" t="s">
        <v>582</v>
      </c>
      <c r="D266" s="302" t="s">
        <v>583</v>
      </c>
      <c r="E266" s="303" t="s">
        <v>14</v>
      </c>
      <c r="F266" s="338">
        <v>2</v>
      </c>
      <c r="G266" s="610">
        <f>VLOOKUP(C266,Composições!$B$15:$G$1328,6,0)</f>
        <v>0</v>
      </c>
      <c r="H266" s="303">
        <f t="shared" si="67"/>
        <v>0</v>
      </c>
      <c r="I266" s="303">
        <f t="shared" si="70"/>
        <v>0</v>
      </c>
      <c r="J266" s="311" t="e">
        <f t="shared" si="69"/>
        <v>#DIV/0!</v>
      </c>
      <c r="K266" s="18"/>
      <c r="L266" s="18"/>
    </row>
    <row r="267" spans="1:12" s="21" customFormat="1" ht="25.5" outlineLevel="1" x14ac:dyDescent="0.2">
      <c r="A267" s="345" t="s">
        <v>781</v>
      </c>
      <c r="B267" s="347" t="s">
        <v>226</v>
      </c>
      <c r="C267" s="461" t="s">
        <v>584</v>
      </c>
      <c r="D267" s="302" t="s">
        <v>585</v>
      </c>
      <c r="E267" s="303" t="s">
        <v>14</v>
      </c>
      <c r="F267" s="338">
        <v>4</v>
      </c>
      <c r="G267" s="610">
        <f>VLOOKUP(C267,Composições!$B$15:$G$1328,6,0)</f>
        <v>0</v>
      </c>
      <c r="H267" s="303">
        <f t="shared" si="67"/>
        <v>0</v>
      </c>
      <c r="I267" s="303">
        <f t="shared" si="70"/>
        <v>0</v>
      </c>
      <c r="J267" s="311" t="e">
        <f t="shared" si="69"/>
        <v>#DIV/0!</v>
      </c>
      <c r="K267" s="18"/>
      <c r="L267" s="18"/>
    </row>
    <row r="268" spans="1:12" s="21" customFormat="1" ht="25.5" outlineLevel="1" x14ac:dyDescent="0.2">
      <c r="A268" s="345" t="s">
        <v>782</v>
      </c>
      <c r="B268" s="347" t="s">
        <v>118</v>
      </c>
      <c r="C268" s="461" t="s">
        <v>586</v>
      </c>
      <c r="D268" s="302" t="s">
        <v>587</v>
      </c>
      <c r="E268" s="303" t="s">
        <v>14</v>
      </c>
      <c r="F268" s="338">
        <v>30</v>
      </c>
      <c r="G268" s="583"/>
      <c r="H268" s="303">
        <f t="shared" si="67"/>
        <v>0</v>
      </c>
      <c r="I268" s="303">
        <f t="shared" si="70"/>
        <v>0</v>
      </c>
      <c r="J268" s="311" t="e">
        <f t="shared" si="69"/>
        <v>#DIV/0!</v>
      </c>
      <c r="K268" s="18"/>
      <c r="L268" s="18"/>
    </row>
    <row r="269" spans="1:12" s="21" customFormat="1" ht="25.5" outlineLevel="1" x14ac:dyDescent="0.2">
      <c r="A269" s="345" t="s">
        <v>783</v>
      </c>
      <c r="B269" s="347" t="s">
        <v>118</v>
      </c>
      <c r="C269" s="461" t="s">
        <v>588</v>
      </c>
      <c r="D269" s="302" t="s">
        <v>589</v>
      </c>
      <c r="E269" s="303" t="s">
        <v>14</v>
      </c>
      <c r="F269" s="338">
        <v>1</v>
      </c>
      <c r="G269" s="583"/>
      <c r="H269" s="303">
        <f t="shared" si="67"/>
        <v>0</v>
      </c>
      <c r="I269" s="303">
        <f t="shared" si="70"/>
        <v>0</v>
      </c>
      <c r="J269" s="311" t="e">
        <f t="shared" si="69"/>
        <v>#DIV/0!</v>
      </c>
      <c r="K269" s="18"/>
      <c r="L269" s="18"/>
    </row>
    <row r="270" spans="1:12" s="21" customFormat="1" ht="25.5" outlineLevel="1" x14ac:dyDescent="0.2">
      <c r="A270" s="345" t="s">
        <v>784</v>
      </c>
      <c r="B270" s="347" t="s">
        <v>118</v>
      </c>
      <c r="C270" s="461" t="s">
        <v>590</v>
      </c>
      <c r="D270" s="302" t="s">
        <v>591</v>
      </c>
      <c r="E270" s="303" t="s">
        <v>14</v>
      </c>
      <c r="F270" s="338">
        <v>5</v>
      </c>
      <c r="G270" s="583"/>
      <c r="H270" s="303">
        <f t="shared" si="67"/>
        <v>0</v>
      </c>
      <c r="I270" s="303">
        <f t="shared" si="70"/>
        <v>0</v>
      </c>
      <c r="J270" s="311" t="e">
        <f t="shared" si="69"/>
        <v>#DIV/0!</v>
      </c>
      <c r="K270" s="18"/>
      <c r="L270" s="18"/>
    </row>
    <row r="271" spans="1:12" s="21" customFormat="1" ht="25.5" outlineLevel="1" x14ac:dyDescent="0.2">
      <c r="A271" s="345" t="s">
        <v>785</v>
      </c>
      <c r="B271" s="347" t="s">
        <v>118</v>
      </c>
      <c r="C271" s="461" t="s">
        <v>592</v>
      </c>
      <c r="D271" s="302" t="s">
        <v>593</v>
      </c>
      <c r="E271" s="303" t="s">
        <v>14</v>
      </c>
      <c r="F271" s="338">
        <v>3</v>
      </c>
      <c r="G271" s="583"/>
      <c r="H271" s="303">
        <f t="shared" si="67"/>
        <v>0</v>
      </c>
      <c r="I271" s="303">
        <f t="shared" si="70"/>
        <v>0</v>
      </c>
      <c r="J271" s="311" t="e">
        <f t="shared" si="69"/>
        <v>#DIV/0!</v>
      </c>
      <c r="K271" s="18"/>
      <c r="L271" s="18"/>
    </row>
    <row r="272" spans="1:12" s="21" customFormat="1" ht="25.5" outlineLevel="1" x14ac:dyDescent="0.2">
      <c r="A272" s="345" t="s">
        <v>786</v>
      </c>
      <c r="B272" s="347" t="s">
        <v>118</v>
      </c>
      <c r="C272" s="461" t="s">
        <v>594</v>
      </c>
      <c r="D272" s="302" t="s">
        <v>595</v>
      </c>
      <c r="E272" s="303" t="s">
        <v>14</v>
      </c>
      <c r="F272" s="338">
        <v>2</v>
      </c>
      <c r="G272" s="583"/>
      <c r="H272" s="303">
        <f t="shared" si="67"/>
        <v>0</v>
      </c>
      <c r="I272" s="303">
        <f t="shared" si="70"/>
        <v>0</v>
      </c>
      <c r="J272" s="311" t="e">
        <f t="shared" si="69"/>
        <v>#DIV/0!</v>
      </c>
      <c r="K272" s="18"/>
      <c r="L272" s="18"/>
    </row>
    <row r="273" spans="1:12" s="21" customFormat="1" ht="25.5" outlineLevel="1" x14ac:dyDescent="0.2">
      <c r="A273" s="345" t="s">
        <v>787</v>
      </c>
      <c r="B273" s="347" t="s">
        <v>118</v>
      </c>
      <c r="C273" s="461" t="s">
        <v>596</v>
      </c>
      <c r="D273" s="302" t="s">
        <v>597</v>
      </c>
      <c r="E273" s="303" t="s">
        <v>14</v>
      </c>
      <c r="F273" s="338">
        <v>8</v>
      </c>
      <c r="G273" s="583"/>
      <c r="H273" s="303">
        <f t="shared" si="67"/>
        <v>0</v>
      </c>
      <c r="I273" s="303">
        <f t="shared" si="70"/>
        <v>0</v>
      </c>
      <c r="J273" s="311" t="e">
        <f t="shared" si="69"/>
        <v>#DIV/0!</v>
      </c>
      <c r="K273" s="18"/>
      <c r="L273" s="18"/>
    </row>
    <row r="274" spans="1:12" s="21" customFormat="1" ht="25.5" outlineLevel="1" x14ac:dyDescent="0.2">
      <c r="A274" s="345" t="s">
        <v>788</v>
      </c>
      <c r="B274" s="347" t="s">
        <v>118</v>
      </c>
      <c r="C274" s="461" t="s">
        <v>598</v>
      </c>
      <c r="D274" s="302" t="s">
        <v>599</v>
      </c>
      <c r="E274" s="303" t="s">
        <v>14</v>
      </c>
      <c r="F274" s="338">
        <v>2</v>
      </c>
      <c r="G274" s="583"/>
      <c r="H274" s="303">
        <f t="shared" si="67"/>
        <v>0</v>
      </c>
      <c r="I274" s="303">
        <f t="shared" si="70"/>
        <v>0</v>
      </c>
      <c r="J274" s="311" t="e">
        <f t="shared" si="69"/>
        <v>#DIV/0!</v>
      </c>
      <c r="K274" s="18"/>
      <c r="L274" s="18"/>
    </row>
    <row r="275" spans="1:12" s="21" customFormat="1" ht="25.5" outlineLevel="1" x14ac:dyDescent="0.2">
      <c r="A275" s="345" t="s">
        <v>789</v>
      </c>
      <c r="B275" s="347" t="s">
        <v>118</v>
      </c>
      <c r="C275" s="461" t="s">
        <v>600</v>
      </c>
      <c r="D275" s="302" t="s">
        <v>601</v>
      </c>
      <c r="E275" s="303" t="s">
        <v>14</v>
      </c>
      <c r="F275" s="338">
        <v>4</v>
      </c>
      <c r="G275" s="583"/>
      <c r="H275" s="303">
        <f t="shared" si="67"/>
        <v>0</v>
      </c>
      <c r="I275" s="303">
        <f t="shared" si="70"/>
        <v>0</v>
      </c>
      <c r="J275" s="311" t="e">
        <f t="shared" si="69"/>
        <v>#DIV/0!</v>
      </c>
      <c r="K275" s="18"/>
      <c r="L275" s="18"/>
    </row>
    <row r="276" spans="1:12" s="21" customFormat="1" ht="25.5" outlineLevel="1" x14ac:dyDescent="0.2">
      <c r="A276" s="345" t="s">
        <v>790</v>
      </c>
      <c r="B276" s="347" t="s">
        <v>118</v>
      </c>
      <c r="C276" s="461" t="s">
        <v>600</v>
      </c>
      <c r="D276" s="302" t="s">
        <v>601</v>
      </c>
      <c r="E276" s="303" t="s">
        <v>14</v>
      </c>
      <c r="F276" s="338">
        <v>4</v>
      </c>
      <c r="G276" s="583"/>
      <c r="H276" s="303">
        <f t="shared" si="67"/>
        <v>0</v>
      </c>
      <c r="I276" s="303">
        <f t="shared" si="70"/>
        <v>0</v>
      </c>
      <c r="J276" s="311" t="e">
        <f t="shared" si="69"/>
        <v>#DIV/0!</v>
      </c>
      <c r="K276" s="18"/>
      <c r="L276" s="18"/>
    </row>
    <row r="277" spans="1:12" s="21" customFormat="1" ht="25.5" outlineLevel="1" x14ac:dyDescent="0.2">
      <c r="A277" s="345" t="s">
        <v>791</v>
      </c>
      <c r="B277" s="347" t="s">
        <v>118</v>
      </c>
      <c r="C277" s="461" t="s">
        <v>602</v>
      </c>
      <c r="D277" s="302" t="s">
        <v>603</v>
      </c>
      <c r="E277" s="303" t="s">
        <v>14</v>
      </c>
      <c r="F277" s="338">
        <v>28</v>
      </c>
      <c r="G277" s="583"/>
      <c r="H277" s="303">
        <f t="shared" si="67"/>
        <v>0</v>
      </c>
      <c r="I277" s="303">
        <f t="shared" si="70"/>
        <v>0</v>
      </c>
      <c r="J277" s="311" t="e">
        <f t="shared" si="69"/>
        <v>#DIV/0!</v>
      </c>
      <c r="K277" s="18"/>
      <c r="L277" s="18"/>
    </row>
    <row r="278" spans="1:12" s="21" customFormat="1" ht="25.5" outlineLevel="1" x14ac:dyDescent="0.2">
      <c r="A278" s="345" t="s">
        <v>792</v>
      </c>
      <c r="B278" s="347" t="s">
        <v>118</v>
      </c>
      <c r="C278" s="461" t="s">
        <v>604</v>
      </c>
      <c r="D278" s="302" t="s">
        <v>605</v>
      </c>
      <c r="E278" s="303" t="s">
        <v>14</v>
      </c>
      <c r="F278" s="338">
        <v>4</v>
      </c>
      <c r="G278" s="583"/>
      <c r="H278" s="303">
        <f t="shared" si="67"/>
        <v>0</v>
      </c>
      <c r="I278" s="303">
        <f t="shared" si="70"/>
        <v>0</v>
      </c>
      <c r="J278" s="311" t="e">
        <f t="shared" si="69"/>
        <v>#DIV/0!</v>
      </c>
      <c r="K278" s="18"/>
      <c r="L278" s="18"/>
    </row>
    <row r="279" spans="1:12" s="21" customFormat="1" ht="25.5" outlineLevel="1" x14ac:dyDescent="0.2">
      <c r="A279" s="345" t="s">
        <v>793</v>
      </c>
      <c r="B279" s="347" t="s">
        <v>118</v>
      </c>
      <c r="C279" s="461" t="s">
        <v>606</v>
      </c>
      <c r="D279" s="302" t="s">
        <v>607</v>
      </c>
      <c r="E279" s="303" t="s">
        <v>14</v>
      </c>
      <c r="F279" s="338">
        <v>26</v>
      </c>
      <c r="G279" s="583"/>
      <c r="H279" s="303">
        <f t="shared" si="67"/>
        <v>0</v>
      </c>
      <c r="I279" s="303">
        <f t="shared" si="70"/>
        <v>0</v>
      </c>
      <c r="J279" s="311" t="e">
        <f t="shared" si="69"/>
        <v>#DIV/0!</v>
      </c>
      <c r="K279" s="18"/>
      <c r="L279" s="18"/>
    </row>
    <row r="280" spans="1:12" s="21" customFormat="1" ht="25.5" outlineLevel="1" x14ac:dyDescent="0.2">
      <c r="A280" s="345" t="s">
        <v>794</v>
      </c>
      <c r="B280" s="347" t="s">
        <v>118</v>
      </c>
      <c r="C280" s="461" t="s">
        <v>608</v>
      </c>
      <c r="D280" s="302" t="s">
        <v>609</v>
      </c>
      <c r="E280" s="303" t="s">
        <v>14</v>
      </c>
      <c r="F280" s="338">
        <v>6</v>
      </c>
      <c r="G280" s="583"/>
      <c r="H280" s="303">
        <f t="shared" si="67"/>
        <v>0</v>
      </c>
      <c r="I280" s="303">
        <f t="shared" si="70"/>
        <v>0</v>
      </c>
      <c r="J280" s="311" t="e">
        <f t="shared" si="69"/>
        <v>#DIV/0!</v>
      </c>
      <c r="K280" s="18"/>
      <c r="L280" s="18"/>
    </row>
    <row r="281" spans="1:12" s="21" customFormat="1" ht="38.25" outlineLevel="1" x14ac:dyDescent="0.2">
      <c r="A281" s="345" t="s">
        <v>795</v>
      </c>
      <c r="B281" s="347" t="s">
        <v>118</v>
      </c>
      <c r="C281" s="461" t="s">
        <v>610</v>
      </c>
      <c r="D281" s="302" t="s">
        <v>611</v>
      </c>
      <c r="E281" s="303" t="s">
        <v>14</v>
      </c>
      <c r="F281" s="338">
        <v>47</v>
      </c>
      <c r="G281" s="583"/>
      <c r="H281" s="303">
        <f t="shared" si="67"/>
        <v>0</v>
      </c>
      <c r="I281" s="303">
        <f t="shared" si="70"/>
        <v>0</v>
      </c>
      <c r="J281" s="311" t="e">
        <f t="shared" si="69"/>
        <v>#DIV/0!</v>
      </c>
      <c r="K281" s="18"/>
      <c r="L281" s="18"/>
    </row>
    <row r="282" spans="1:12" s="21" customFormat="1" ht="38.25" outlineLevel="1" x14ac:dyDescent="0.2">
      <c r="A282" s="345" t="s">
        <v>796</v>
      </c>
      <c r="B282" s="347" t="s">
        <v>118</v>
      </c>
      <c r="C282" s="461" t="s">
        <v>610</v>
      </c>
      <c r="D282" s="302" t="s">
        <v>611</v>
      </c>
      <c r="E282" s="303" t="s">
        <v>14</v>
      </c>
      <c r="F282" s="338">
        <v>12</v>
      </c>
      <c r="G282" s="583"/>
      <c r="H282" s="303">
        <f t="shared" si="67"/>
        <v>0</v>
      </c>
      <c r="I282" s="303">
        <f t="shared" si="70"/>
        <v>0</v>
      </c>
      <c r="J282" s="311" t="e">
        <f t="shared" si="69"/>
        <v>#DIV/0!</v>
      </c>
      <c r="K282" s="18"/>
      <c r="L282" s="18"/>
    </row>
    <row r="283" spans="1:12" s="21" customFormat="1" ht="25.5" outlineLevel="1" x14ac:dyDescent="0.2">
      <c r="A283" s="345" t="s">
        <v>797</v>
      </c>
      <c r="B283" s="347" t="s">
        <v>118</v>
      </c>
      <c r="C283" s="461" t="s">
        <v>612</v>
      </c>
      <c r="D283" s="302" t="s">
        <v>613</v>
      </c>
      <c r="E283" s="303" t="s">
        <v>14</v>
      </c>
      <c r="F283" s="338">
        <v>17</v>
      </c>
      <c r="G283" s="583"/>
      <c r="H283" s="303">
        <f t="shared" si="67"/>
        <v>0</v>
      </c>
      <c r="I283" s="303">
        <f t="shared" si="70"/>
        <v>0</v>
      </c>
      <c r="J283" s="311" t="e">
        <f t="shared" si="69"/>
        <v>#DIV/0!</v>
      </c>
      <c r="K283" s="18"/>
      <c r="L283" s="18"/>
    </row>
    <row r="284" spans="1:12" s="21" customFormat="1" ht="25.5" outlineLevel="1" x14ac:dyDescent="0.2">
      <c r="A284" s="345" t="s">
        <v>798</v>
      </c>
      <c r="B284" s="347" t="s">
        <v>118</v>
      </c>
      <c r="C284" s="461" t="s">
        <v>614</v>
      </c>
      <c r="D284" s="302" t="s">
        <v>615</v>
      </c>
      <c r="E284" s="303" t="s">
        <v>14</v>
      </c>
      <c r="F284" s="338">
        <v>14</v>
      </c>
      <c r="G284" s="583"/>
      <c r="H284" s="303">
        <f t="shared" si="67"/>
        <v>0</v>
      </c>
      <c r="I284" s="303">
        <f t="shared" si="70"/>
        <v>0</v>
      </c>
      <c r="J284" s="311" t="e">
        <f t="shared" si="69"/>
        <v>#DIV/0!</v>
      </c>
      <c r="K284" s="18"/>
      <c r="L284" s="18"/>
    </row>
    <row r="285" spans="1:12" s="21" customFormat="1" ht="25.5" outlineLevel="1" x14ac:dyDescent="0.2">
      <c r="A285" s="345" t="s">
        <v>799</v>
      </c>
      <c r="B285" s="347" t="s">
        <v>118</v>
      </c>
      <c r="C285" s="461" t="s">
        <v>616</v>
      </c>
      <c r="D285" s="302" t="s">
        <v>617</v>
      </c>
      <c r="E285" s="303" t="s">
        <v>14</v>
      </c>
      <c r="F285" s="338">
        <v>7</v>
      </c>
      <c r="G285" s="583"/>
      <c r="H285" s="303">
        <f t="shared" si="67"/>
        <v>0</v>
      </c>
      <c r="I285" s="303">
        <f t="shared" si="70"/>
        <v>0</v>
      </c>
      <c r="J285" s="311" t="e">
        <f t="shared" si="69"/>
        <v>#DIV/0!</v>
      </c>
      <c r="K285" s="18"/>
      <c r="L285" s="18"/>
    </row>
    <row r="286" spans="1:12" s="21" customFormat="1" ht="25.5" outlineLevel="1" x14ac:dyDescent="0.2">
      <c r="A286" s="345" t="s">
        <v>800</v>
      </c>
      <c r="B286" s="347" t="s">
        <v>118</v>
      </c>
      <c r="C286" s="461" t="s">
        <v>618</v>
      </c>
      <c r="D286" s="302" t="s">
        <v>619</v>
      </c>
      <c r="E286" s="303" t="s">
        <v>14</v>
      </c>
      <c r="F286" s="338">
        <v>4</v>
      </c>
      <c r="G286" s="583"/>
      <c r="H286" s="303">
        <f t="shared" si="67"/>
        <v>0</v>
      </c>
      <c r="I286" s="303">
        <f t="shared" si="70"/>
        <v>0</v>
      </c>
      <c r="J286" s="311" t="e">
        <f t="shared" si="69"/>
        <v>#DIV/0!</v>
      </c>
      <c r="K286" s="18"/>
      <c r="L286" s="18"/>
    </row>
    <row r="287" spans="1:12" s="21" customFormat="1" ht="25.5" outlineLevel="1" x14ac:dyDescent="0.2">
      <c r="A287" s="345" t="s">
        <v>801</v>
      </c>
      <c r="B287" s="347" t="s">
        <v>118</v>
      </c>
      <c r="C287" s="461" t="s">
        <v>620</v>
      </c>
      <c r="D287" s="302" t="s">
        <v>621</v>
      </c>
      <c r="E287" s="303" t="s">
        <v>14</v>
      </c>
      <c r="F287" s="338">
        <v>10</v>
      </c>
      <c r="G287" s="583"/>
      <c r="H287" s="303">
        <f t="shared" si="67"/>
        <v>0</v>
      </c>
      <c r="I287" s="303">
        <f t="shared" si="70"/>
        <v>0</v>
      </c>
      <c r="J287" s="311" t="e">
        <f t="shared" si="69"/>
        <v>#DIV/0!</v>
      </c>
      <c r="K287" s="18"/>
      <c r="L287" s="18"/>
    </row>
    <row r="288" spans="1:12" s="21" customFormat="1" ht="25.5" outlineLevel="1" x14ac:dyDescent="0.2">
      <c r="A288" s="345" t="s">
        <v>802</v>
      </c>
      <c r="B288" s="347" t="s">
        <v>118</v>
      </c>
      <c r="C288" s="461" t="s">
        <v>622</v>
      </c>
      <c r="D288" s="302" t="s">
        <v>623</v>
      </c>
      <c r="E288" s="303" t="s">
        <v>14</v>
      </c>
      <c r="F288" s="338">
        <v>2</v>
      </c>
      <c r="G288" s="583"/>
      <c r="H288" s="303">
        <f t="shared" si="67"/>
        <v>0</v>
      </c>
      <c r="I288" s="303">
        <f t="shared" si="70"/>
        <v>0</v>
      </c>
      <c r="J288" s="311" t="e">
        <f t="shared" si="69"/>
        <v>#DIV/0!</v>
      </c>
      <c r="K288" s="18"/>
      <c r="L288" s="18"/>
    </row>
    <row r="289" spans="1:12" s="21" customFormat="1" ht="25.5" outlineLevel="1" x14ac:dyDescent="0.2">
      <c r="A289" s="345" t="s">
        <v>803</v>
      </c>
      <c r="B289" s="347" t="s">
        <v>118</v>
      </c>
      <c r="C289" s="461" t="s">
        <v>622</v>
      </c>
      <c r="D289" s="302" t="s">
        <v>623</v>
      </c>
      <c r="E289" s="303" t="s">
        <v>14</v>
      </c>
      <c r="F289" s="338">
        <v>13</v>
      </c>
      <c r="G289" s="583"/>
      <c r="H289" s="303">
        <f t="shared" si="67"/>
        <v>0</v>
      </c>
      <c r="I289" s="303">
        <f t="shared" si="70"/>
        <v>0</v>
      </c>
      <c r="J289" s="311" t="e">
        <f t="shared" si="69"/>
        <v>#DIV/0!</v>
      </c>
      <c r="K289" s="18"/>
      <c r="L289" s="18"/>
    </row>
    <row r="290" spans="1:12" s="21" customFormat="1" ht="25.5" outlineLevel="1" x14ac:dyDescent="0.2">
      <c r="A290" s="345" t="s">
        <v>804</v>
      </c>
      <c r="B290" s="347" t="s">
        <v>226</v>
      </c>
      <c r="C290" s="461" t="s">
        <v>624</v>
      </c>
      <c r="D290" s="302" t="s">
        <v>625</v>
      </c>
      <c r="E290" s="303" t="s">
        <v>14</v>
      </c>
      <c r="F290" s="338">
        <v>3</v>
      </c>
      <c r="G290" s="610">
        <f>VLOOKUP(C290,Composições!$B$15:$G$1328,6,0)</f>
        <v>0</v>
      </c>
      <c r="H290" s="303">
        <f t="shared" si="67"/>
        <v>0</v>
      </c>
      <c r="I290" s="303">
        <f t="shared" si="70"/>
        <v>0</v>
      </c>
      <c r="J290" s="311" t="e">
        <f t="shared" si="69"/>
        <v>#DIV/0!</v>
      </c>
      <c r="K290" s="18"/>
      <c r="L290" s="18"/>
    </row>
    <row r="291" spans="1:12" s="21" customFormat="1" ht="38.25" outlineLevel="1" x14ac:dyDescent="0.2">
      <c r="A291" s="345" t="s">
        <v>805</v>
      </c>
      <c r="B291" s="347" t="s">
        <v>118</v>
      </c>
      <c r="C291" s="461" t="s">
        <v>626</v>
      </c>
      <c r="D291" s="302" t="s">
        <v>627</v>
      </c>
      <c r="E291" s="303" t="s">
        <v>14</v>
      </c>
      <c r="F291" s="338">
        <v>8</v>
      </c>
      <c r="G291" s="583"/>
      <c r="H291" s="303">
        <f t="shared" si="67"/>
        <v>0</v>
      </c>
      <c r="I291" s="303">
        <f t="shared" si="70"/>
        <v>0</v>
      </c>
      <c r="J291" s="311" t="e">
        <f t="shared" si="69"/>
        <v>#DIV/0!</v>
      </c>
      <c r="K291" s="18"/>
      <c r="L291" s="18"/>
    </row>
    <row r="292" spans="1:12" s="21" customFormat="1" ht="38.25" outlineLevel="1" x14ac:dyDescent="0.2">
      <c r="A292" s="356" t="s">
        <v>806</v>
      </c>
      <c r="B292" s="358" t="s">
        <v>118</v>
      </c>
      <c r="C292" s="493" t="s">
        <v>628</v>
      </c>
      <c r="D292" s="359" t="s">
        <v>629</v>
      </c>
      <c r="E292" s="368" t="s">
        <v>14</v>
      </c>
      <c r="F292" s="360">
        <v>9</v>
      </c>
      <c r="G292" s="586"/>
      <c r="H292" s="368">
        <f t="shared" si="67"/>
        <v>0</v>
      </c>
      <c r="I292" s="368">
        <f t="shared" si="70"/>
        <v>0</v>
      </c>
      <c r="J292" s="361" t="e">
        <f t="shared" si="69"/>
        <v>#DIV/0!</v>
      </c>
      <c r="K292" s="18"/>
      <c r="L292" s="18"/>
    </row>
    <row r="293" spans="1:12" s="21" customFormat="1" ht="12.75" outlineLevel="1" x14ac:dyDescent="0.2">
      <c r="A293" s="291" t="s">
        <v>75</v>
      </c>
      <c r="B293" s="292"/>
      <c r="C293" s="293"/>
      <c r="D293" s="294" t="s">
        <v>756</v>
      </c>
      <c r="E293" s="295">
        <f>SUM(I294:I299)</f>
        <v>0</v>
      </c>
      <c r="F293" s="296"/>
      <c r="G293" s="297"/>
      <c r="H293" s="296"/>
      <c r="I293" s="292"/>
      <c r="J293" s="362" t="e">
        <f>E293/$G$577</f>
        <v>#DIV/0!</v>
      </c>
      <c r="K293" s="18"/>
      <c r="L293" s="18"/>
    </row>
    <row r="294" spans="1:12" s="21" customFormat="1" ht="25.5" outlineLevel="1" x14ac:dyDescent="0.2">
      <c r="A294" s="345" t="s">
        <v>76</v>
      </c>
      <c r="B294" s="347" t="s">
        <v>118</v>
      </c>
      <c r="C294" s="461" t="s">
        <v>757</v>
      </c>
      <c r="D294" s="302" t="s">
        <v>758</v>
      </c>
      <c r="E294" s="303" t="s">
        <v>14</v>
      </c>
      <c r="F294" s="338">
        <v>3</v>
      </c>
      <c r="G294" s="583"/>
      <c r="H294" s="303">
        <f t="shared" ref="H294:H299" si="71">ROUND(G294*(1+$F$578),2)</f>
        <v>0</v>
      </c>
      <c r="I294" s="303">
        <f t="shared" ref="I294" si="72">ROUND(H294*F294,2)</f>
        <v>0</v>
      </c>
      <c r="J294" s="311" t="e">
        <f t="shared" ref="J294:J299" si="73">I294/$G$577</f>
        <v>#DIV/0!</v>
      </c>
      <c r="K294" s="18"/>
      <c r="L294" s="18"/>
    </row>
    <row r="295" spans="1:12" s="21" customFormat="1" ht="25.5" outlineLevel="1" x14ac:dyDescent="0.2">
      <c r="A295" s="345" t="s">
        <v>77</v>
      </c>
      <c r="B295" s="347" t="s">
        <v>118</v>
      </c>
      <c r="C295" s="461" t="s">
        <v>759</v>
      </c>
      <c r="D295" s="302" t="s">
        <v>760</v>
      </c>
      <c r="E295" s="303" t="s">
        <v>14</v>
      </c>
      <c r="F295" s="338">
        <v>1</v>
      </c>
      <c r="G295" s="583"/>
      <c r="H295" s="303">
        <f t="shared" si="71"/>
        <v>0</v>
      </c>
      <c r="I295" s="303">
        <f t="shared" ref="I295:I299" si="74">ROUND(H295*F295,2)</f>
        <v>0</v>
      </c>
      <c r="J295" s="311" t="e">
        <f t="shared" si="73"/>
        <v>#DIV/0!</v>
      </c>
      <c r="K295" s="18"/>
      <c r="L295" s="18"/>
    </row>
    <row r="296" spans="1:12" s="21" customFormat="1" ht="25.5" outlineLevel="1" x14ac:dyDescent="0.2">
      <c r="A296" s="345" t="s">
        <v>78</v>
      </c>
      <c r="B296" s="347" t="s">
        <v>118</v>
      </c>
      <c r="C296" s="461" t="s">
        <v>761</v>
      </c>
      <c r="D296" s="302" t="s">
        <v>762</v>
      </c>
      <c r="E296" s="303" t="s">
        <v>14</v>
      </c>
      <c r="F296" s="338">
        <v>2</v>
      </c>
      <c r="G296" s="583"/>
      <c r="H296" s="303">
        <f t="shared" si="71"/>
        <v>0</v>
      </c>
      <c r="I296" s="303">
        <f t="shared" si="74"/>
        <v>0</v>
      </c>
      <c r="J296" s="311" t="e">
        <f t="shared" si="73"/>
        <v>#DIV/0!</v>
      </c>
      <c r="K296" s="18"/>
      <c r="L296" s="18"/>
    </row>
    <row r="297" spans="1:12" s="21" customFormat="1" ht="25.5" outlineLevel="1" x14ac:dyDescent="0.2">
      <c r="A297" s="345" t="s">
        <v>807</v>
      </c>
      <c r="B297" s="347" t="s">
        <v>118</v>
      </c>
      <c r="C297" s="461" t="s">
        <v>763</v>
      </c>
      <c r="D297" s="302" t="s">
        <v>764</v>
      </c>
      <c r="E297" s="303" t="s">
        <v>14</v>
      </c>
      <c r="F297" s="338">
        <v>8</v>
      </c>
      <c r="G297" s="583"/>
      <c r="H297" s="303">
        <f t="shared" si="71"/>
        <v>0</v>
      </c>
      <c r="I297" s="303">
        <f t="shared" si="74"/>
        <v>0</v>
      </c>
      <c r="J297" s="311" t="e">
        <f t="shared" si="73"/>
        <v>#DIV/0!</v>
      </c>
      <c r="K297" s="18"/>
      <c r="L297" s="18"/>
    </row>
    <row r="298" spans="1:12" s="21" customFormat="1" ht="25.5" outlineLevel="1" x14ac:dyDescent="0.2">
      <c r="A298" s="345" t="s">
        <v>808</v>
      </c>
      <c r="B298" s="347" t="s">
        <v>118</v>
      </c>
      <c r="C298" s="461" t="s">
        <v>765</v>
      </c>
      <c r="D298" s="302" t="s">
        <v>766</v>
      </c>
      <c r="E298" s="303" t="s">
        <v>14</v>
      </c>
      <c r="F298" s="338">
        <v>30</v>
      </c>
      <c r="G298" s="583"/>
      <c r="H298" s="303">
        <f t="shared" si="71"/>
        <v>0</v>
      </c>
      <c r="I298" s="303">
        <f t="shared" si="74"/>
        <v>0</v>
      </c>
      <c r="J298" s="311" t="e">
        <f t="shared" si="73"/>
        <v>#DIV/0!</v>
      </c>
      <c r="K298" s="18"/>
      <c r="L298" s="18"/>
    </row>
    <row r="299" spans="1:12" s="21" customFormat="1" ht="25.5" outlineLevel="1" x14ac:dyDescent="0.2">
      <c r="A299" s="484" t="s">
        <v>809</v>
      </c>
      <c r="B299" s="358" t="s">
        <v>118</v>
      </c>
      <c r="C299" s="478" t="s">
        <v>767</v>
      </c>
      <c r="D299" s="359" t="s">
        <v>768</v>
      </c>
      <c r="E299" s="368" t="s">
        <v>14</v>
      </c>
      <c r="F299" s="360">
        <v>6</v>
      </c>
      <c r="G299" s="586"/>
      <c r="H299" s="321">
        <f t="shared" si="71"/>
        <v>0</v>
      </c>
      <c r="I299" s="303">
        <f t="shared" si="74"/>
        <v>0</v>
      </c>
      <c r="J299" s="361" t="e">
        <f t="shared" si="73"/>
        <v>#DIV/0!</v>
      </c>
      <c r="K299" s="18"/>
      <c r="L299" s="18"/>
    </row>
    <row r="300" spans="1:12" s="21" customFormat="1" ht="12.75" outlineLevel="1" x14ac:dyDescent="0.2">
      <c r="A300" s="332" t="s">
        <v>79</v>
      </c>
      <c r="B300" s="292"/>
      <c r="C300" s="412"/>
      <c r="D300" s="294" t="s">
        <v>769</v>
      </c>
      <c r="E300" s="295">
        <f>I301</f>
        <v>0</v>
      </c>
      <c r="F300" s="296"/>
      <c r="G300" s="297"/>
      <c r="H300" s="328"/>
      <c r="I300" s="324"/>
      <c r="J300" s="362" t="e">
        <f>E300/$G$577</f>
        <v>#DIV/0!</v>
      </c>
      <c r="K300" s="18"/>
      <c r="L300" s="18"/>
    </row>
    <row r="301" spans="1:12" s="21" customFormat="1" ht="13.5" outlineLevel="1" thickBot="1" x14ac:dyDescent="0.25">
      <c r="A301" s="345" t="s">
        <v>80</v>
      </c>
      <c r="B301" s="347" t="s">
        <v>226</v>
      </c>
      <c r="C301" s="461" t="s">
        <v>770</v>
      </c>
      <c r="D301" s="302" t="s">
        <v>771</v>
      </c>
      <c r="E301" s="303" t="s">
        <v>14</v>
      </c>
      <c r="F301" s="338">
        <v>1</v>
      </c>
      <c r="G301" s="610">
        <f>VLOOKUP(C301,Composições!$B$15:$G$1328,6,0)</f>
        <v>0</v>
      </c>
      <c r="H301" s="303">
        <f>ROUND(G301*(1+$F$578),2)</f>
        <v>0</v>
      </c>
      <c r="I301" s="303">
        <f t="shared" ref="I301" si="75">ROUND(H301*F301,2)</f>
        <v>0</v>
      </c>
      <c r="J301" s="311" t="e">
        <f>I301/$G$577</f>
        <v>#DIV/0!</v>
      </c>
      <c r="K301" s="18"/>
      <c r="L301" s="18"/>
    </row>
    <row r="302" spans="1:12" ht="15.75" thickBot="1" x14ac:dyDescent="0.25">
      <c r="A302" s="284">
        <v>13</v>
      </c>
      <c r="B302" s="285"/>
      <c r="C302" s="313"/>
      <c r="D302" s="287" t="s">
        <v>810</v>
      </c>
      <c r="E302" s="288">
        <f>SUM(E303,E310)</f>
        <v>0</v>
      </c>
      <c r="F302" s="288"/>
      <c r="G302" s="289"/>
      <c r="H302" s="288"/>
      <c r="I302" s="288"/>
      <c r="J302" s="290" t="e">
        <f>E302/$G$577</f>
        <v>#DIV/0!</v>
      </c>
      <c r="K302" s="2"/>
      <c r="L302" s="2"/>
    </row>
    <row r="303" spans="1:12" ht="12.75" outlineLevel="1" x14ac:dyDescent="0.2">
      <c r="A303" s="291" t="s">
        <v>81</v>
      </c>
      <c r="B303" s="292"/>
      <c r="C303" s="293"/>
      <c r="D303" s="294" t="s">
        <v>811</v>
      </c>
      <c r="E303" s="295">
        <f>SUM(I304:I309)</f>
        <v>0</v>
      </c>
      <c r="F303" s="296"/>
      <c r="G303" s="297"/>
      <c r="H303" s="296"/>
      <c r="I303" s="292"/>
      <c r="J303" s="298" t="e">
        <f>E303/$G$577</f>
        <v>#DIV/0!</v>
      </c>
      <c r="K303" s="2"/>
      <c r="L303" s="2"/>
    </row>
    <row r="304" spans="1:12" ht="25.5" outlineLevel="1" x14ac:dyDescent="0.2">
      <c r="A304" s="345" t="s">
        <v>82</v>
      </c>
      <c r="B304" s="347" t="s">
        <v>118</v>
      </c>
      <c r="C304" s="461" t="s">
        <v>812</v>
      </c>
      <c r="D304" s="302" t="s">
        <v>813</v>
      </c>
      <c r="E304" s="303" t="s">
        <v>129</v>
      </c>
      <c r="F304" s="338">
        <v>246.6</v>
      </c>
      <c r="G304" s="583"/>
      <c r="H304" s="303">
        <f t="shared" ref="H304:H309" si="76">ROUND(G304*(1+$F$578),2)</f>
        <v>0</v>
      </c>
      <c r="I304" s="303">
        <f t="shared" ref="I304" si="77">ROUND(H304*F304,2)</f>
        <v>0</v>
      </c>
      <c r="J304" s="311" t="e">
        <f t="shared" ref="J304:J312" si="78">I304/$G$577</f>
        <v>#DIV/0!</v>
      </c>
      <c r="K304" s="2"/>
      <c r="L304" s="2"/>
    </row>
    <row r="305" spans="1:12" ht="25.5" outlineLevel="1" x14ac:dyDescent="0.2">
      <c r="A305" s="345" t="s">
        <v>83</v>
      </c>
      <c r="B305" s="347" t="s">
        <v>118</v>
      </c>
      <c r="C305" s="461" t="s">
        <v>814</v>
      </c>
      <c r="D305" s="302" t="s">
        <v>815</v>
      </c>
      <c r="E305" s="303" t="s">
        <v>129</v>
      </c>
      <c r="F305" s="338">
        <v>3</v>
      </c>
      <c r="G305" s="583"/>
      <c r="H305" s="303">
        <f t="shared" si="76"/>
        <v>0</v>
      </c>
      <c r="I305" s="303">
        <f t="shared" ref="I305:I309" si="79">ROUND(H305*F305,2)</f>
        <v>0</v>
      </c>
      <c r="J305" s="311" t="e">
        <f t="shared" si="78"/>
        <v>#DIV/0!</v>
      </c>
      <c r="K305" s="2"/>
      <c r="L305" s="2"/>
    </row>
    <row r="306" spans="1:12" ht="38.25" outlineLevel="1" x14ac:dyDescent="0.2">
      <c r="A306" s="345" t="s">
        <v>84</v>
      </c>
      <c r="B306" s="347" t="s">
        <v>118</v>
      </c>
      <c r="C306" s="461" t="s">
        <v>816</v>
      </c>
      <c r="D306" s="302" t="s">
        <v>817</v>
      </c>
      <c r="E306" s="303" t="s">
        <v>14</v>
      </c>
      <c r="F306" s="338">
        <v>11</v>
      </c>
      <c r="G306" s="583"/>
      <c r="H306" s="303">
        <f t="shared" si="76"/>
        <v>0</v>
      </c>
      <c r="I306" s="303">
        <f t="shared" si="79"/>
        <v>0</v>
      </c>
      <c r="J306" s="311" t="e">
        <f t="shared" si="78"/>
        <v>#DIV/0!</v>
      </c>
      <c r="K306" s="2"/>
      <c r="L306" s="2"/>
    </row>
    <row r="307" spans="1:12" ht="38.25" outlineLevel="1" x14ac:dyDescent="0.2">
      <c r="A307" s="345" t="s">
        <v>123</v>
      </c>
      <c r="B307" s="347" t="s">
        <v>118</v>
      </c>
      <c r="C307" s="461" t="s">
        <v>818</v>
      </c>
      <c r="D307" s="302" t="s">
        <v>819</v>
      </c>
      <c r="E307" s="303" t="s">
        <v>14</v>
      </c>
      <c r="F307" s="338">
        <v>47</v>
      </c>
      <c r="G307" s="583"/>
      <c r="H307" s="303">
        <f t="shared" si="76"/>
        <v>0</v>
      </c>
      <c r="I307" s="303">
        <f t="shared" si="79"/>
        <v>0</v>
      </c>
      <c r="J307" s="311" t="e">
        <f t="shared" si="78"/>
        <v>#DIV/0!</v>
      </c>
      <c r="K307" s="2"/>
      <c r="L307" s="2"/>
    </row>
    <row r="308" spans="1:12" ht="38.25" outlineLevel="1" x14ac:dyDescent="0.2">
      <c r="A308" s="345" t="s">
        <v>124</v>
      </c>
      <c r="B308" s="347" t="s">
        <v>118</v>
      </c>
      <c r="C308" s="461" t="s">
        <v>820</v>
      </c>
      <c r="D308" s="302" t="s">
        <v>821</v>
      </c>
      <c r="E308" s="303" t="s">
        <v>14</v>
      </c>
      <c r="F308" s="338">
        <v>4</v>
      </c>
      <c r="G308" s="583"/>
      <c r="H308" s="303">
        <f t="shared" si="76"/>
        <v>0</v>
      </c>
      <c r="I308" s="303">
        <f t="shared" si="79"/>
        <v>0</v>
      </c>
      <c r="J308" s="311" t="e">
        <f t="shared" si="78"/>
        <v>#DIV/0!</v>
      </c>
      <c r="K308" s="2"/>
      <c r="L308" s="2"/>
    </row>
    <row r="309" spans="1:12" ht="38.25" outlineLevel="1" x14ac:dyDescent="0.2">
      <c r="A309" s="345" t="s">
        <v>137</v>
      </c>
      <c r="B309" s="350" t="s">
        <v>118</v>
      </c>
      <c r="C309" s="478" t="s">
        <v>822</v>
      </c>
      <c r="D309" s="320" t="s">
        <v>823</v>
      </c>
      <c r="E309" s="321" t="s">
        <v>14</v>
      </c>
      <c r="F309" s="372">
        <v>1</v>
      </c>
      <c r="G309" s="584"/>
      <c r="H309" s="321">
        <f t="shared" si="76"/>
        <v>0</v>
      </c>
      <c r="I309" s="321">
        <f t="shared" si="79"/>
        <v>0</v>
      </c>
      <c r="J309" s="361" t="e">
        <f t="shared" si="78"/>
        <v>#DIV/0!</v>
      </c>
      <c r="K309" s="2"/>
      <c r="L309" s="2"/>
    </row>
    <row r="310" spans="1:12" ht="12.75" outlineLevel="1" x14ac:dyDescent="0.2">
      <c r="A310" s="332" t="s">
        <v>204</v>
      </c>
      <c r="B310" s="324"/>
      <c r="C310" s="412"/>
      <c r="D310" s="425" t="s">
        <v>824</v>
      </c>
      <c r="E310" s="327">
        <f>SUM(I311:I312)</f>
        <v>0</v>
      </c>
      <c r="F310" s="328"/>
      <c r="G310" s="329"/>
      <c r="H310" s="328"/>
      <c r="I310" s="324"/>
      <c r="J310" s="362" t="e">
        <f t="shared" si="78"/>
        <v>#DIV/0!</v>
      </c>
      <c r="K310" s="2"/>
      <c r="L310" s="2"/>
    </row>
    <row r="311" spans="1:12" ht="38.25" outlineLevel="1" x14ac:dyDescent="0.2">
      <c r="A311" s="345" t="s">
        <v>205</v>
      </c>
      <c r="B311" s="347" t="s">
        <v>118</v>
      </c>
      <c r="C311" s="461" t="s">
        <v>825</v>
      </c>
      <c r="D311" s="302" t="s">
        <v>826</v>
      </c>
      <c r="E311" s="303" t="s">
        <v>14</v>
      </c>
      <c r="F311" s="338">
        <v>9</v>
      </c>
      <c r="G311" s="583"/>
      <c r="H311" s="303">
        <f>ROUND(G311*(1+$F$578),2)</f>
        <v>0</v>
      </c>
      <c r="I311" s="303">
        <f t="shared" ref="I311" si="80">ROUND(H311*F311,2)</f>
        <v>0</v>
      </c>
      <c r="J311" s="311" t="e">
        <f t="shared" si="78"/>
        <v>#DIV/0!</v>
      </c>
      <c r="K311" s="2"/>
      <c r="L311" s="2"/>
    </row>
    <row r="312" spans="1:12" ht="26.25" outlineLevel="1" thickBot="1" x14ac:dyDescent="0.25">
      <c r="A312" s="345" t="s">
        <v>708</v>
      </c>
      <c r="B312" s="347" t="s">
        <v>118</v>
      </c>
      <c r="C312" s="461" t="s">
        <v>827</v>
      </c>
      <c r="D312" s="302" t="s">
        <v>828</v>
      </c>
      <c r="E312" s="303" t="s">
        <v>14</v>
      </c>
      <c r="F312" s="338">
        <v>11</v>
      </c>
      <c r="G312" s="583"/>
      <c r="H312" s="303">
        <f>ROUND(G312*(1+$F$578),2)</f>
        <v>0</v>
      </c>
      <c r="I312" s="303">
        <f t="shared" ref="I312" si="81">ROUND(H312*F312,2)</f>
        <v>0</v>
      </c>
      <c r="J312" s="311" t="e">
        <f t="shared" si="78"/>
        <v>#DIV/0!</v>
      </c>
      <c r="K312" s="2"/>
      <c r="L312" s="2"/>
    </row>
    <row r="313" spans="1:12" ht="15.75" outlineLevel="1" thickBot="1" x14ac:dyDescent="0.25">
      <c r="A313" s="284">
        <v>14</v>
      </c>
      <c r="B313" s="285"/>
      <c r="C313" s="313"/>
      <c r="D313" s="287" t="s">
        <v>829</v>
      </c>
      <c r="E313" s="288">
        <f>SUM(E314,E344,E348)</f>
        <v>0</v>
      </c>
      <c r="F313" s="288"/>
      <c r="G313" s="289"/>
      <c r="H313" s="288"/>
      <c r="I313" s="288"/>
      <c r="J313" s="290" t="e">
        <f>E313/$G$577</f>
        <v>#DIV/0!</v>
      </c>
      <c r="K313" s="2"/>
      <c r="L313" s="2"/>
    </row>
    <row r="314" spans="1:12" s="19" customFormat="1" ht="12.75" outlineLevel="1" x14ac:dyDescent="0.2">
      <c r="A314" s="291" t="s">
        <v>87</v>
      </c>
      <c r="B314" s="292"/>
      <c r="C314" s="293"/>
      <c r="D314" s="294" t="s">
        <v>830</v>
      </c>
      <c r="E314" s="295">
        <f>SUM(I315:I343)</f>
        <v>0</v>
      </c>
      <c r="F314" s="296"/>
      <c r="G314" s="297"/>
      <c r="H314" s="296"/>
      <c r="I314" s="292"/>
      <c r="J314" s="298" t="e">
        <f>E314/$G$577</f>
        <v>#DIV/0!</v>
      </c>
      <c r="K314" s="18"/>
      <c r="L314" s="18"/>
    </row>
    <row r="315" spans="1:12" s="19" customFormat="1" ht="38.25" outlineLevel="1" x14ac:dyDescent="0.2">
      <c r="A315" s="363" t="s">
        <v>88</v>
      </c>
      <c r="B315" s="494" t="s">
        <v>118</v>
      </c>
      <c r="C315" s="335" t="s">
        <v>831</v>
      </c>
      <c r="D315" s="365" t="s">
        <v>832</v>
      </c>
      <c r="E315" s="310" t="s">
        <v>129</v>
      </c>
      <c r="F315" s="338">
        <v>149.30000000000001</v>
      </c>
      <c r="G315" s="583"/>
      <c r="H315" s="303">
        <f t="shared" ref="H315:H343" si="82">ROUND(G315*(1+$F$578),2)</f>
        <v>0</v>
      </c>
      <c r="I315" s="303">
        <f t="shared" ref="I315" si="83">ROUND(H315*F315,2)</f>
        <v>0</v>
      </c>
      <c r="J315" s="495" t="e">
        <f t="shared" ref="J315:J346" si="84">I315/$G$577</f>
        <v>#DIV/0!</v>
      </c>
      <c r="K315" s="18"/>
      <c r="L315" s="18"/>
    </row>
    <row r="316" spans="1:12" s="19" customFormat="1" ht="38.25" outlineLevel="1" x14ac:dyDescent="0.2">
      <c r="A316" s="363" t="s">
        <v>89</v>
      </c>
      <c r="B316" s="494" t="s">
        <v>118</v>
      </c>
      <c r="C316" s="335" t="s">
        <v>833</v>
      </c>
      <c r="D316" s="365" t="s">
        <v>834</v>
      </c>
      <c r="E316" s="310" t="s">
        <v>129</v>
      </c>
      <c r="F316" s="338">
        <v>115.3</v>
      </c>
      <c r="G316" s="583"/>
      <c r="H316" s="303">
        <f t="shared" si="82"/>
        <v>0</v>
      </c>
      <c r="I316" s="303">
        <f t="shared" ref="I316:I343" si="85">ROUND(H316*F316,2)</f>
        <v>0</v>
      </c>
      <c r="J316" s="495" t="e">
        <f t="shared" si="84"/>
        <v>#DIV/0!</v>
      </c>
      <c r="K316" s="18"/>
      <c r="L316" s="18"/>
    </row>
    <row r="317" spans="1:12" s="19" customFormat="1" ht="38.25" outlineLevel="1" x14ac:dyDescent="0.2">
      <c r="A317" s="363" t="s">
        <v>90</v>
      </c>
      <c r="B317" s="494" t="s">
        <v>118</v>
      </c>
      <c r="C317" s="335" t="s">
        <v>835</v>
      </c>
      <c r="D317" s="365" t="s">
        <v>836</v>
      </c>
      <c r="E317" s="310" t="s">
        <v>129</v>
      </c>
      <c r="F317" s="338">
        <v>173.1</v>
      </c>
      <c r="G317" s="583"/>
      <c r="H317" s="303">
        <f t="shared" si="82"/>
        <v>0</v>
      </c>
      <c r="I317" s="303">
        <f t="shared" si="85"/>
        <v>0</v>
      </c>
      <c r="J317" s="495" t="e">
        <f t="shared" si="84"/>
        <v>#DIV/0!</v>
      </c>
      <c r="K317" s="18"/>
      <c r="L317" s="18"/>
    </row>
    <row r="318" spans="1:12" s="19" customFormat="1" ht="38.25" outlineLevel="1" x14ac:dyDescent="0.2">
      <c r="A318" s="363" t="s">
        <v>709</v>
      </c>
      <c r="B318" s="494" t="s">
        <v>118</v>
      </c>
      <c r="C318" s="335" t="s">
        <v>837</v>
      </c>
      <c r="D318" s="365" t="s">
        <v>838</v>
      </c>
      <c r="E318" s="310" t="s">
        <v>129</v>
      </c>
      <c r="F318" s="338">
        <v>69.55</v>
      </c>
      <c r="G318" s="583"/>
      <c r="H318" s="303">
        <f t="shared" si="82"/>
        <v>0</v>
      </c>
      <c r="I318" s="303">
        <f t="shared" si="85"/>
        <v>0</v>
      </c>
      <c r="J318" s="495" t="e">
        <f t="shared" si="84"/>
        <v>#DIV/0!</v>
      </c>
      <c r="K318" s="18"/>
      <c r="L318" s="18"/>
    </row>
    <row r="319" spans="1:12" s="19" customFormat="1" ht="38.25" outlineLevel="1" x14ac:dyDescent="0.2">
      <c r="A319" s="363" t="s">
        <v>710</v>
      </c>
      <c r="B319" s="494" t="s">
        <v>118</v>
      </c>
      <c r="C319" s="335" t="s">
        <v>839</v>
      </c>
      <c r="D319" s="365" t="s">
        <v>840</v>
      </c>
      <c r="E319" s="310" t="s">
        <v>14</v>
      </c>
      <c r="F319" s="338">
        <v>32</v>
      </c>
      <c r="G319" s="583"/>
      <c r="H319" s="303">
        <f t="shared" si="82"/>
        <v>0</v>
      </c>
      <c r="I319" s="303">
        <f t="shared" si="85"/>
        <v>0</v>
      </c>
      <c r="J319" s="495" t="e">
        <f t="shared" si="84"/>
        <v>#DIV/0!</v>
      </c>
      <c r="K319" s="18"/>
      <c r="L319" s="18"/>
    </row>
    <row r="320" spans="1:12" s="19" customFormat="1" ht="38.25" outlineLevel="1" x14ac:dyDescent="0.2">
      <c r="A320" s="363" t="s">
        <v>711</v>
      </c>
      <c r="B320" s="494" t="s">
        <v>118</v>
      </c>
      <c r="C320" s="335" t="s">
        <v>841</v>
      </c>
      <c r="D320" s="365" t="s">
        <v>842</v>
      </c>
      <c r="E320" s="310" t="s">
        <v>14</v>
      </c>
      <c r="F320" s="338">
        <v>31</v>
      </c>
      <c r="G320" s="583"/>
      <c r="H320" s="303">
        <f t="shared" si="82"/>
        <v>0</v>
      </c>
      <c r="I320" s="303">
        <f t="shared" si="85"/>
        <v>0</v>
      </c>
      <c r="J320" s="495" t="e">
        <f t="shared" si="84"/>
        <v>#DIV/0!</v>
      </c>
      <c r="K320" s="18"/>
      <c r="L320" s="18"/>
    </row>
    <row r="321" spans="1:12" s="19" customFormat="1" ht="38.25" outlineLevel="1" x14ac:dyDescent="0.2">
      <c r="A321" s="363" t="s">
        <v>712</v>
      </c>
      <c r="B321" s="494" t="s">
        <v>118</v>
      </c>
      <c r="C321" s="335" t="s">
        <v>843</v>
      </c>
      <c r="D321" s="365" t="s">
        <v>844</v>
      </c>
      <c r="E321" s="310" t="s">
        <v>14</v>
      </c>
      <c r="F321" s="338">
        <v>9</v>
      </c>
      <c r="G321" s="583"/>
      <c r="H321" s="303">
        <f t="shared" si="82"/>
        <v>0</v>
      </c>
      <c r="I321" s="303">
        <f t="shared" si="85"/>
        <v>0</v>
      </c>
      <c r="J321" s="495" t="e">
        <f t="shared" si="84"/>
        <v>#DIV/0!</v>
      </c>
      <c r="K321" s="18"/>
      <c r="L321" s="18"/>
    </row>
    <row r="322" spans="1:12" s="19" customFormat="1" ht="38.25" outlineLevel="1" x14ac:dyDescent="0.2">
      <c r="A322" s="363" t="s">
        <v>713</v>
      </c>
      <c r="B322" s="494" t="s">
        <v>118</v>
      </c>
      <c r="C322" s="335" t="s">
        <v>845</v>
      </c>
      <c r="D322" s="365" t="s">
        <v>846</v>
      </c>
      <c r="E322" s="310" t="s">
        <v>14</v>
      </c>
      <c r="F322" s="338">
        <v>6</v>
      </c>
      <c r="G322" s="583"/>
      <c r="H322" s="303">
        <f t="shared" si="82"/>
        <v>0</v>
      </c>
      <c r="I322" s="303">
        <f t="shared" si="85"/>
        <v>0</v>
      </c>
      <c r="J322" s="495" t="e">
        <f t="shared" si="84"/>
        <v>#DIV/0!</v>
      </c>
      <c r="K322" s="18"/>
      <c r="L322" s="18"/>
    </row>
    <row r="323" spans="1:12" s="19" customFormat="1" ht="38.25" outlineLevel="1" x14ac:dyDescent="0.2">
      <c r="A323" s="363" t="s">
        <v>987</v>
      </c>
      <c r="B323" s="494" t="s">
        <v>118</v>
      </c>
      <c r="C323" s="335" t="s">
        <v>847</v>
      </c>
      <c r="D323" s="365" t="s">
        <v>848</v>
      </c>
      <c r="E323" s="310" t="s">
        <v>14</v>
      </c>
      <c r="F323" s="338">
        <v>12</v>
      </c>
      <c r="G323" s="583"/>
      <c r="H323" s="303">
        <f t="shared" si="82"/>
        <v>0</v>
      </c>
      <c r="I323" s="303">
        <f t="shared" si="85"/>
        <v>0</v>
      </c>
      <c r="J323" s="495" t="e">
        <f t="shared" si="84"/>
        <v>#DIV/0!</v>
      </c>
      <c r="K323" s="18"/>
      <c r="L323" s="18"/>
    </row>
    <row r="324" spans="1:12" s="19" customFormat="1" ht="38.25" outlineLevel="1" x14ac:dyDescent="0.2">
      <c r="A324" s="363" t="s">
        <v>988</v>
      </c>
      <c r="B324" s="494" t="s">
        <v>118</v>
      </c>
      <c r="C324" s="335" t="s">
        <v>849</v>
      </c>
      <c r="D324" s="365" t="s">
        <v>850</v>
      </c>
      <c r="E324" s="310" t="s">
        <v>14</v>
      </c>
      <c r="F324" s="338">
        <v>28</v>
      </c>
      <c r="G324" s="583"/>
      <c r="H324" s="303">
        <f t="shared" si="82"/>
        <v>0</v>
      </c>
      <c r="I324" s="303">
        <f t="shared" si="85"/>
        <v>0</v>
      </c>
      <c r="J324" s="495" t="e">
        <f t="shared" si="84"/>
        <v>#DIV/0!</v>
      </c>
      <c r="K324" s="18"/>
      <c r="L324" s="18"/>
    </row>
    <row r="325" spans="1:12" s="19" customFormat="1" ht="38.25" outlineLevel="1" x14ac:dyDescent="0.2">
      <c r="A325" s="363" t="s">
        <v>989</v>
      </c>
      <c r="B325" s="494" t="s">
        <v>118</v>
      </c>
      <c r="C325" s="335" t="s">
        <v>851</v>
      </c>
      <c r="D325" s="365" t="s">
        <v>852</v>
      </c>
      <c r="E325" s="310" t="s">
        <v>14</v>
      </c>
      <c r="F325" s="338">
        <v>18</v>
      </c>
      <c r="G325" s="583"/>
      <c r="H325" s="303">
        <f t="shared" si="82"/>
        <v>0</v>
      </c>
      <c r="I325" s="303">
        <f t="shared" si="85"/>
        <v>0</v>
      </c>
      <c r="J325" s="495" t="e">
        <f t="shared" si="84"/>
        <v>#DIV/0!</v>
      </c>
      <c r="K325" s="18"/>
      <c r="L325" s="18"/>
    </row>
    <row r="326" spans="1:12" s="19" customFormat="1" ht="38.25" outlineLevel="1" x14ac:dyDescent="0.2">
      <c r="A326" s="363" t="s">
        <v>990</v>
      </c>
      <c r="B326" s="494" t="s">
        <v>118</v>
      </c>
      <c r="C326" s="335" t="s">
        <v>853</v>
      </c>
      <c r="D326" s="365" t="s">
        <v>854</v>
      </c>
      <c r="E326" s="310" t="s">
        <v>14</v>
      </c>
      <c r="F326" s="338">
        <v>106</v>
      </c>
      <c r="G326" s="583"/>
      <c r="H326" s="303">
        <f t="shared" si="82"/>
        <v>0</v>
      </c>
      <c r="I326" s="303">
        <f t="shared" si="85"/>
        <v>0</v>
      </c>
      <c r="J326" s="495" t="e">
        <f t="shared" si="84"/>
        <v>#DIV/0!</v>
      </c>
      <c r="K326" s="18"/>
      <c r="L326" s="18"/>
    </row>
    <row r="327" spans="1:12" s="19" customFormat="1" ht="38.25" outlineLevel="1" x14ac:dyDescent="0.2">
      <c r="A327" s="363" t="s">
        <v>991</v>
      </c>
      <c r="B327" s="494" t="s">
        <v>226</v>
      </c>
      <c r="C327" s="335" t="s">
        <v>855</v>
      </c>
      <c r="D327" s="365" t="s">
        <v>856</v>
      </c>
      <c r="E327" s="310" t="s">
        <v>14</v>
      </c>
      <c r="F327" s="338">
        <v>14</v>
      </c>
      <c r="G327" s="610">
        <f>VLOOKUP(C327,Composições!$B$15:$G$1328,6,0)</f>
        <v>0</v>
      </c>
      <c r="H327" s="303">
        <f t="shared" si="82"/>
        <v>0</v>
      </c>
      <c r="I327" s="303">
        <f t="shared" si="85"/>
        <v>0</v>
      </c>
      <c r="J327" s="495" t="e">
        <f t="shared" si="84"/>
        <v>#DIV/0!</v>
      </c>
      <c r="K327" s="18"/>
      <c r="L327" s="18"/>
    </row>
    <row r="328" spans="1:12" s="19" customFormat="1" ht="38.25" outlineLevel="1" x14ac:dyDescent="0.2">
      <c r="A328" s="363" t="s">
        <v>992</v>
      </c>
      <c r="B328" s="494" t="s">
        <v>118</v>
      </c>
      <c r="C328" s="335" t="s">
        <v>857</v>
      </c>
      <c r="D328" s="365" t="s">
        <v>858</v>
      </c>
      <c r="E328" s="310" t="s">
        <v>14</v>
      </c>
      <c r="F328" s="338">
        <v>8</v>
      </c>
      <c r="G328" s="583"/>
      <c r="H328" s="303">
        <f t="shared" si="82"/>
        <v>0</v>
      </c>
      <c r="I328" s="303">
        <f t="shared" si="85"/>
        <v>0</v>
      </c>
      <c r="J328" s="495" t="e">
        <f t="shared" si="84"/>
        <v>#DIV/0!</v>
      </c>
      <c r="K328" s="18"/>
      <c r="L328" s="18"/>
    </row>
    <row r="329" spans="1:12" s="19" customFormat="1" ht="38.25" outlineLevel="1" x14ac:dyDescent="0.2">
      <c r="A329" s="363" t="s">
        <v>993</v>
      </c>
      <c r="B329" s="494" t="s">
        <v>226</v>
      </c>
      <c r="C329" s="335" t="s">
        <v>859</v>
      </c>
      <c r="D329" s="365" t="s">
        <v>860</v>
      </c>
      <c r="E329" s="310" t="s">
        <v>14</v>
      </c>
      <c r="F329" s="338">
        <v>1</v>
      </c>
      <c r="G329" s="610">
        <f>VLOOKUP(C329,Composições!$B$15:$G$1328,6,0)</f>
        <v>0</v>
      </c>
      <c r="H329" s="303">
        <f t="shared" si="82"/>
        <v>0</v>
      </c>
      <c r="I329" s="303">
        <f t="shared" si="85"/>
        <v>0</v>
      </c>
      <c r="J329" s="495" t="e">
        <f t="shared" si="84"/>
        <v>#DIV/0!</v>
      </c>
      <c r="K329" s="18"/>
      <c r="L329" s="18"/>
    </row>
    <row r="330" spans="1:12" s="19" customFormat="1" ht="38.25" outlineLevel="1" x14ac:dyDescent="0.2">
      <c r="A330" s="363" t="s">
        <v>994</v>
      </c>
      <c r="B330" s="494" t="s">
        <v>118</v>
      </c>
      <c r="C330" s="335" t="s">
        <v>861</v>
      </c>
      <c r="D330" s="365" t="s">
        <v>862</v>
      </c>
      <c r="E330" s="310" t="s">
        <v>14</v>
      </c>
      <c r="F330" s="338">
        <v>9</v>
      </c>
      <c r="G330" s="583"/>
      <c r="H330" s="303">
        <f t="shared" si="82"/>
        <v>0</v>
      </c>
      <c r="I330" s="303">
        <f t="shared" si="85"/>
        <v>0</v>
      </c>
      <c r="J330" s="495" t="e">
        <f t="shared" si="84"/>
        <v>#DIV/0!</v>
      </c>
      <c r="K330" s="18"/>
      <c r="L330" s="18"/>
    </row>
    <row r="331" spans="1:12" s="19" customFormat="1" ht="38.25" outlineLevel="1" x14ac:dyDescent="0.2">
      <c r="A331" s="363" t="s">
        <v>995</v>
      </c>
      <c r="B331" s="494" t="s">
        <v>118</v>
      </c>
      <c r="C331" s="335" t="s">
        <v>863</v>
      </c>
      <c r="D331" s="365" t="s">
        <v>864</v>
      </c>
      <c r="E331" s="310" t="s">
        <v>14</v>
      </c>
      <c r="F331" s="338">
        <v>1</v>
      </c>
      <c r="G331" s="583"/>
      <c r="H331" s="303">
        <f t="shared" si="82"/>
        <v>0</v>
      </c>
      <c r="I331" s="303">
        <f t="shared" si="85"/>
        <v>0</v>
      </c>
      <c r="J331" s="495" t="e">
        <f t="shared" si="84"/>
        <v>#DIV/0!</v>
      </c>
      <c r="K331" s="18"/>
      <c r="L331" s="18"/>
    </row>
    <row r="332" spans="1:12" s="19" customFormat="1" ht="38.25" outlineLevel="1" x14ac:dyDescent="0.2">
      <c r="A332" s="363" t="s">
        <v>996</v>
      </c>
      <c r="B332" s="494" t="s">
        <v>118</v>
      </c>
      <c r="C332" s="335" t="s">
        <v>825</v>
      </c>
      <c r="D332" s="365" t="s">
        <v>826</v>
      </c>
      <c r="E332" s="310" t="s">
        <v>14</v>
      </c>
      <c r="F332" s="338">
        <v>16</v>
      </c>
      <c r="G332" s="583"/>
      <c r="H332" s="303">
        <f t="shared" si="82"/>
        <v>0</v>
      </c>
      <c r="I332" s="303">
        <f t="shared" si="85"/>
        <v>0</v>
      </c>
      <c r="J332" s="495" t="e">
        <f t="shared" si="84"/>
        <v>#DIV/0!</v>
      </c>
      <c r="K332" s="18"/>
      <c r="L332" s="18"/>
    </row>
    <row r="333" spans="1:12" s="19" customFormat="1" ht="38.25" outlineLevel="1" x14ac:dyDescent="0.2">
      <c r="A333" s="363" t="s">
        <v>997</v>
      </c>
      <c r="B333" s="494" t="s">
        <v>118</v>
      </c>
      <c r="C333" s="335" t="s">
        <v>865</v>
      </c>
      <c r="D333" s="365" t="s">
        <v>866</v>
      </c>
      <c r="E333" s="310" t="s">
        <v>14</v>
      </c>
      <c r="F333" s="338">
        <v>19</v>
      </c>
      <c r="G333" s="583"/>
      <c r="H333" s="303">
        <f t="shared" si="82"/>
        <v>0</v>
      </c>
      <c r="I333" s="303">
        <f t="shared" si="85"/>
        <v>0</v>
      </c>
      <c r="J333" s="495" t="e">
        <f t="shared" si="84"/>
        <v>#DIV/0!</v>
      </c>
      <c r="K333" s="18"/>
      <c r="L333" s="18"/>
    </row>
    <row r="334" spans="1:12" s="19" customFormat="1" ht="25.5" outlineLevel="1" x14ac:dyDescent="0.2">
      <c r="A334" s="363" t="s">
        <v>998</v>
      </c>
      <c r="B334" s="494" t="s">
        <v>118</v>
      </c>
      <c r="C334" s="335" t="s">
        <v>867</v>
      </c>
      <c r="D334" s="365" t="s">
        <v>868</v>
      </c>
      <c r="E334" s="310" t="s">
        <v>14</v>
      </c>
      <c r="F334" s="338">
        <v>12</v>
      </c>
      <c r="G334" s="583"/>
      <c r="H334" s="303">
        <f t="shared" si="82"/>
        <v>0</v>
      </c>
      <c r="I334" s="303">
        <f t="shared" si="85"/>
        <v>0</v>
      </c>
      <c r="J334" s="495" t="e">
        <f t="shared" si="84"/>
        <v>#DIV/0!</v>
      </c>
      <c r="K334" s="18"/>
      <c r="L334" s="18"/>
    </row>
    <row r="335" spans="1:12" s="19" customFormat="1" ht="25.5" outlineLevel="1" x14ac:dyDescent="0.2">
      <c r="A335" s="363" t="s">
        <v>999</v>
      </c>
      <c r="B335" s="494" t="s">
        <v>226</v>
      </c>
      <c r="C335" s="335" t="s">
        <v>869</v>
      </c>
      <c r="D335" s="365" t="s">
        <v>870</v>
      </c>
      <c r="E335" s="310" t="s">
        <v>14</v>
      </c>
      <c r="F335" s="338">
        <v>4</v>
      </c>
      <c r="G335" s="610">
        <f>VLOOKUP(C335,Composições!$B$15:$G$1328,6,0)</f>
        <v>0</v>
      </c>
      <c r="H335" s="303">
        <f t="shared" si="82"/>
        <v>0</v>
      </c>
      <c r="I335" s="303">
        <f t="shared" si="85"/>
        <v>0</v>
      </c>
      <c r="J335" s="495" t="e">
        <f t="shared" si="84"/>
        <v>#DIV/0!</v>
      </c>
      <c r="K335" s="18"/>
      <c r="L335" s="18"/>
    </row>
    <row r="336" spans="1:12" s="19" customFormat="1" ht="38.25" outlineLevel="1" x14ac:dyDescent="0.2">
      <c r="A336" s="363" t="s">
        <v>1000</v>
      </c>
      <c r="B336" s="494" t="s">
        <v>118</v>
      </c>
      <c r="C336" s="335" t="s">
        <v>871</v>
      </c>
      <c r="D336" s="365" t="s">
        <v>872</v>
      </c>
      <c r="E336" s="310" t="s">
        <v>14</v>
      </c>
      <c r="F336" s="338">
        <v>13</v>
      </c>
      <c r="G336" s="583"/>
      <c r="H336" s="303">
        <f t="shared" si="82"/>
        <v>0</v>
      </c>
      <c r="I336" s="303">
        <f t="shared" si="85"/>
        <v>0</v>
      </c>
      <c r="J336" s="495" t="e">
        <f t="shared" si="84"/>
        <v>#DIV/0!</v>
      </c>
      <c r="K336" s="18"/>
      <c r="L336" s="18"/>
    </row>
    <row r="337" spans="1:12" s="19" customFormat="1" ht="25.5" outlineLevel="1" x14ac:dyDescent="0.2">
      <c r="A337" s="363" t="s">
        <v>1001</v>
      </c>
      <c r="B337" s="494" t="s">
        <v>118</v>
      </c>
      <c r="C337" s="335" t="s">
        <v>873</v>
      </c>
      <c r="D337" s="365" t="s">
        <v>874</v>
      </c>
      <c r="E337" s="310" t="s">
        <v>14</v>
      </c>
      <c r="F337" s="338">
        <v>1</v>
      </c>
      <c r="G337" s="583"/>
      <c r="H337" s="303">
        <f t="shared" si="82"/>
        <v>0</v>
      </c>
      <c r="I337" s="303">
        <f t="shared" si="85"/>
        <v>0</v>
      </c>
      <c r="J337" s="495" t="e">
        <f t="shared" si="84"/>
        <v>#DIV/0!</v>
      </c>
      <c r="K337" s="18"/>
      <c r="L337" s="18"/>
    </row>
    <row r="338" spans="1:12" ht="25.5" outlineLevel="1" x14ac:dyDescent="0.2">
      <c r="A338" s="363" t="s">
        <v>1002</v>
      </c>
      <c r="B338" s="335" t="s">
        <v>118</v>
      </c>
      <c r="C338" s="494" t="s">
        <v>875</v>
      </c>
      <c r="D338" s="365" t="s">
        <v>876</v>
      </c>
      <c r="E338" s="310" t="s">
        <v>14</v>
      </c>
      <c r="F338" s="338">
        <v>12</v>
      </c>
      <c r="G338" s="583"/>
      <c r="H338" s="303">
        <f t="shared" si="82"/>
        <v>0</v>
      </c>
      <c r="I338" s="303">
        <f t="shared" si="85"/>
        <v>0</v>
      </c>
      <c r="J338" s="495" t="e">
        <f t="shared" si="84"/>
        <v>#DIV/0!</v>
      </c>
      <c r="K338" s="2"/>
      <c r="L338" s="2"/>
    </row>
    <row r="339" spans="1:12" ht="25.5" outlineLevel="1" x14ac:dyDescent="0.2">
      <c r="A339" s="363" t="s">
        <v>1003</v>
      </c>
      <c r="B339" s="335" t="s">
        <v>118</v>
      </c>
      <c r="C339" s="494" t="s">
        <v>877</v>
      </c>
      <c r="D339" s="365" t="s">
        <v>878</v>
      </c>
      <c r="E339" s="310" t="s">
        <v>14</v>
      </c>
      <c r="F339" s="338">
        <v>15</v>
      </c>
      <c r="G339" s="583"/>
      <c r="H339" s="303">
        <f t="shared" si="82"/>
        <v>0</v>
      </c>
      <c r="I339" s="303">
        <f t="shared" si="85"/>
        <v>0</v>
      </c>
      <c r="J339" s="495" t="e">
        <f t="shared" si="84"/>
        <v>#DIV/0!</v>
      </c>
      <c r="K339" s="2"/>
      <c r="L339" s="2"/>
    </row>
    <row r="340" spans="1:12" ht="25.5" outlineLevel="1" x14ac:dyDescent="0.2">
      <c r="A340" s="363" t="s">
        <v>1004</v>
      </c>
      <c r="B340" s="335" t="s">
        <v>226</v>
      </c>
      <c r="C340" s="494" t="s">
        <v>1441</v>
      </c>
      <c r="D340" s="365" t="s">
        <v>1442</v>
      </c>
      <c r="E340" s="310" t="s">
        <v>129</v>
      </c>
      <c r="F340" s="338">
        <v>3</v>
      </c>
      <c r="G340" s="610">
        <f>VLOOKUP(C340,Composições!$B$15:$G$1328,6,0)</f>
        <v>0</v>
      </c>
      <c r="H340" s="303">
        <f t="shared" si="82"/>
        <v>0</v>
      </c>
      <c r="I340" s="303">
        <f t="shared" si="85"/>
        <v>0</v>
      </c>
      <c r="J340" s="495" t="e">
        <f t="shared" si="84"/>
        <v>#DIV/0!</v>
      </c>
      <c r="K340" s="2"/>
      <c r="L340" s="2"/>
    </row>
    <row r="341" spans="1:12" ht="38.25" outlineLevel="1" x14ac:dyDescent="0.2">
      <c r="A341" s="363" t="s">
        <v>1005</v>
      </c>
      <c r="B341" s="335" t="s">
        <v>118</v>
      </c>
      <c r="C341" s="494" t="s">
        <v>879</v>
      </c>
      <c r="D341" s="365" t="s">
        <v>880</v>
      </c>
      <c r="E341" s="310" t="s">
        <v>14</v>
      </c>
      <c r="F341" s="338">
        <v>9</v>
      </c>
      <c r="G341" s="583"/>
      <c r="H341" s="303">
        <f t="shared" si="82"/>
        <v>0</v>
      </c>
      <c r="I341" s="303">
        <f t="shared" si="85"/>
        <v>0</v>
      </c>
      <c r="J341" s="495" t="e">
        <f t="shared" si="84"/>
        <v>#DIV/0!</v>
      </c>
      <c r="K341" s="2"/>
      <c r="L341" s="2"/>
    </row>
    <row r="342" spans="1:12" ht="38.25" outlineLevel="1" x14ac:dyDescent="0.2">
      <c r="A342" s="363" t="s">
        <v>1006</v>
      </c>
      <c r="B342" s="335" t="s">
        <v>118</v>
      </c>
      <c r="C342" s="494" t="s">
        <v>881</v>
      </c>
      <c r="D342" s="365" t="s">
        <v>882</v>
      </c>
      <c r="E342" s="310" t="s">
        <v>14</v>
      </c>
      <c r="F342" s="338">
        <v>9</v>
      </c>
      <c r="G342" s="583"/>
      <c r="H342" s="303">
        <f t="shared" si="82"/>
        <v>0</v>
      </c>
      <c r="I342" s="303">
        <f t="shared" si="85"/>
        <v>0</v>
      </c>
      <c r="J342" s="495" t="e">
        <f t="shared" si="84"/>
        <v>#DIV/0!</v>
      </c>
      <c r="K342" s="2"/>
      <c r="L342" s="2"/>
    </row>
    <row r="343" spans="1:12" ht="38.25" outlineLevel="1" x14ac:dyDescent="0.2">
      <c r="A343" s="363" t="s">
        <v>1007</v>
      </c>
      <c r="B343" s="496" t="s">
        <v>118</v>
      </c>
      <c r="C343" s="497" t="s">
        <v>883</v>
      </c>
      <c r="D343" s="498" t="s">
        <v>884</v>
      </c>
      <c r="E343" s="322" t="s">
        <v>14</v>
      </c>
      <c r="F343" s="372">
        <v>25</v>
      </c>
      <c r="G343" s="584"/>
      <c r="H343" s="303">
        <f t="shared" si="82"/>
        <v>0</v>
      </c>
      <c r="I343" s="303">
        <f t="shared" si="85"/>
        <v>0</v>
      </c>
      <c r="J343" s="499" t="e">
        <f t="shared" si="84"/>
        <v>#DIV/0!</v>
      </c>
      <c r="K343" s="2"/>
      <c r="L343" s="2"/>
    </row>
    <row r="344" spans="1:12" ht="12.75" outlineLevel="1" x14ac:dyDescent="0.2">
      <c r="A344" s="500" t="s">
        <v>714</v>
      </c>
      <c r="B344" s="501"/>
      <c r="C344" s="502"/>
      <c r="D344" s="503" t="s">
        <v>1959</v>
      </c>
      <c r="E344" s="504">
        <f>SUM(I345:I347)</f>
        <v>0</v>
      </c>
      <c r="F344" s="501"/>
      <c r="G344" s="505"/>
      <c r="H344" s="501"/>
      <c r="I344" s="501"/>
      <c r="J344" s="506" t="e">
        <f t="shared" si="84"/>
        <v>#DIV/0!</v>
      </c>
      <c r="K344" s="2"/>
      <c r="L344" s="2"/>
    </row>
    <row r="345" spans="1:12" ht="38.25" outlineLevel="1" x14ac:dyDescent="0.2">
      <c r="A345" s="363" t="s">
        <v>715</v>
      </c>
      <c r="B345" s="335" t="s">
        <v>118</v>
      </c>
      <c r="C345" s="494" t="s">
        <v>885</v>
      </c>
      <c r="D345" s="365" t="s">
        <v>886</v>
      </c>
      <c r="E345" s="310" t="s">
        <v>14</v>
      </c>
      <c r="F345" s="338">
        <v>1</v>
      </c>
      <c r="G345" s="583"/>
      <c r="H345" s="303">
        <f>ROUND(G345*(1+$F$578),2)</f>
        <v>0</v>
      </c>
      <c r="I345" s="303">
        <f t="shared" ref="I345" si="86">ROUND(H345*F345,2)</f>
        <v>0</v>
      </c>
      <c r="J345" s="499" t="e">
        <f t="shared" si="84"/>
        <v>#DIV/0!</v>
      </c>
      <c r="K345" s="2"/>
      <c r="L345" s="2"/>
    </row>
    <row r="346" spans="1:12" ht="38.25" outlineLevel="1" x14ac:dyDescent="0.2">
      <c r="A346" s="363" t="s">
        <v>1008</v>
      </c>
      <c r="B346" s="335" t="s">
        <v>118</v>
      </c>
      <c r="C346" s="494" t="s">
        <v>887</v>
      </c>
      <c r="D346" s="365" t="s">
        <v>888</v>
      </c>
      <c r="E346" s="310" t="s">
        <v>14</v>
      </c>
      <c r="F346" s="338">
        <v>1</v>
      </c>
      <c r="G346" s="583"/>
      <c r="H346" s="303">
        <f>ROUND(G346*(1+$F$578),2)</f>
        <v>0</v>
      </c>
      <c r="I346" s="303">
        <f t="shared" ref="I346:I347" si="87">ROUND(H346*F346,2)</f>
        <v>0</v>
      </c>
      <c r="J346" s="499" t="e">
        <f t="shared" si="84"/>
        <v>#DIV/0!</v>
      </c>
      <c r="K346" s="2"/>
      <c r="L346" s="2"/>
    </row>
    <row r="347" spans="1:12" ht="38.25" outlineLevel="1" x14ac:dyDescent="0.2">
      <c r="A347" s="363" t="s">
        <v>1009</v>
      </c>
      <c r="B347" s="335" t="s">
        <v>118</v>
      </c>
      <c r="C347" s="494" t="s">
        <v>889</v>
      </c>
      <c r="D347" s="365" t="s">
        <v>890</v>
      </c>
      <c r="E347" s="384" t="s">
        <v>14</v>
      </c>
      <c r="F347" s="338">
        <v>1</v>
      </c>
      <c r="G347" s="583"/>
      <c r="H347" s="303">
        <f>ROUND(G347*(1+$F$578),2)</f>
        <v>0</v>
      </c>
      <c r="I347" s="303">
        <f t="shared" si="87"/>
        <v>0</v>
      </c>
      <c r="J347" s="499" t="e">
        <f t="shared" ref="J347:J378" si="88">I347/$G$577</f>
        <v>#DIV/0!</v>
      </c>
      <c r="K347" s="2"/>
      <c r="L347" s="2"/>
    </row>
    <row r="348" spans="1:12" ht="12.75" outlineLevel="1" x14ac:dyDescent="0.2">
      <c r="A348" s="500" t="s">
        <v>716</v>
      </c>
      <c r="B348" s="501"/>
      <c r="C348" s="502"/>
      <c r="D348" s="503" t="s">
        <v>891</v>
      </c>
      <c r="E348" s="295">
        <f>SUM(I349:I382)</f>
        <v>0</v>
      </c>
      <c r="F348" s="501"/>
      <c r="G348" s="505"/>
      <c r="H348" s="501"/>
      <c r="I348" s="501"/>
      <c r="J348" s="506" t="e">
        <f t="shared" si="88"/>
        <v>#DIV/0!</v>
      </c>
      <c r="K348" s="2"/>
      <c r="L348" s="2"/>
    </row>
    <row r="349" spans="1:12" ht="38.25" outlineLevel="1" x14ac:dyDescent="0.2">
      <c r="A349" s="363" t="s">
        <v>717</v>
      </c>
      <c r="B349" s="335" t="s">
        <v>118</v>
      </c>
      <c r="C349" s="494" t="s">
        <v>892</v>
      </c>
      <c r="D349" s="365" t="s">
        <v>893</v>
      </c>
      <c r="E349" s="310" t="s">
        <v>14</v>
      </c>
      <c r="F349" s="348">
        <v>4</v>
      </c>
      <c r="G349" s="583"/>
      <c r="H349" s="303">
        <f t="shared" ref="H349:H382" si="89">ROUND(G349*(1+$F$578),2)</f>
        <v>0</v>
      </c>
      <c r="I349" s="303">
        <f t="shared" ref="I349" si="90">ROUND(H349*F349,2)</f>
        <v>0</v>
      </c>
      <c r="J349" s="495" t="e">
        <f t="shared" si="88"/>
        <v>#DIV/0!</v>
      </c>
      <c r="K349" s="2"/>
      <c r="L349" s="2"/>
    </row>
    <row r="350" spans="1:12" ht="25.5" outlineLevel="1" x14ac:dyDescent="0.2">
      <c r="A350" s="363" t="s">
        <v>718</v>
      </c>
      <c r="B350" s="335" t="s">
        <v>118</v>
      </c>
      <c r="C350" s="494" t="s">
        <v>894</v>
      </c>
      <c r="D350" s="365" t="s">
        <v>895</v>
      </c>
      <c r="E350" s="310" t="s">
        <v>14</v>
      </c>
      <c r="F350" s="348">
        <v>9</v>
      </c>
      <c r="G350" s="583"/>
      <c r="H350" s="303">
        <f t="shared" si="89"/>
        <v>0</v>
      </c>
      <c r="I350" s="303">
        <f t="shared" ref="I350:I382" si="91">ROUND(H350*F350,2)</f>
        <v>0</v>
      </c>
      <c r="J350" s="495" t="e">
        <f t="shared" si="88"/>
        <v>#DIV/0!</v>
      </c>
      <c r="K350" s="2"/>
      <c r="L350" s="2"/>
    </row>
    <row r="351" spans="1:12" ht="25.5" outlineLevel="1" x14ac:dyDescent="0.2">
      <c r="A351" s="363" t="s">
        <v>719</v>
      </c>
      <c r="B351" s="335" t="s">
        <v>118</v>
      </c>
      <c r="C351" s="494" t="s">
        <v>896</v>
      </c>
      <c r="D351" s="365" t="s">
        <v>897</v>
      </c>
      <c r="E351" s="310" t="s">
        <v>14</v>
      </c>
      <c r="F351" s="348">
        <v>4</v>
      </c>
      <c r="G351" s="583"/>
      <c r="H351" s="303">
        <f t="shared" si="89"/>
        <v>0</v>
      </c>
      <c r="I351" s="303">
        <f t="shared" si="91"/>
        <v>0</v>
      </c>
      <c r="J351" s="495" t="e">
        <f t="shared" si="88"/>
        <v>#DIV/0!</v>
      </c>
      <c r="K351" s="2"/>
      <c r="L351" s="2"/>
    </row>
    <row r="352" spans="1:12" ht="12.75" outlineLevel="1" x14ac:dyDescent="0.2">
      <c r="A352" s="363" t="s">
        <v>720</v>
      </c>
      <c r="B352" s="335" t="s">
        <v>118</v>
      </c>
      <c r="C352" s="494" t="s">
        <v>898</v>
      </c>
      <c r="D352" s="365" t="s">
        <v>899</v>
      </c>
      <c r="E352" s="310" t="s">
        <v>14</v>
      </c>
      <c r="F352" s="348">
        <v>9</v>
      </c>
      <c r="G352" s="583"/>
      <c r="H352" s="303">
        <f t="shared" si="89"/>
        <v>0</v>
      </c>
      <c r="I352" s="303">
        <f t="shared" si="91"/>
        <v>0</v>
      </c>
      <c r="J352" s="495" t="e">
        <f t="shared" si="88"/>
        <v>#DIV/0!</v>
      </c>
      <c r="K352" s="2"/>
      <c r="L352" s="2"/>
    </row>
    <row r="353" spans="1:12" ht="25.5" outlineLevel="1" x14ac:dyDescent="0.2">
      <c r="A353" s="363" t="s">
        <v>721</v>
      </c>
      <c r="B353" s="335" t="s">
        <v>226</v>
      </c>
      <c r="C353" s="494" t="s">
        <v>900</v>
      </c>
      <c r="D353" s="365" t="s">
        <v>901</v>
      </c>
      <c r="E353" s="310" t="s">
        <v>14</v>
      </c>
      <c r="F353" s="348">
        <v>2</v>
      </c>
      <c r="G353" s="610">
        <f>VLOOKUP(C353,Composições!$B$15:$G$1328,6,0)</f>
        <v>0</v>
      </c>
      <c r="H353" s="303">
        <f t="shared" si="89"/>
        <v>0</v>
      </c>
      <c r="I353" s="303">
        <f t="shared" si="91"/>
        <v>0</v>
      </c>
      <c r="J353" s="495" t="e">
        <f t="shared" si="88"/>
        <v>#DIV/0!</v>
      </c>
      <c r="K353" s="2"/>
      <c r="L353" s="2"/>
    </row>
    <row r="354" spans="1:12" ht="25.5" outlineLevel="1" x14ac:dyDescent="0.2">
      <c r="A354" s="363" t="s">
        <v>1010</v>
      </c>
      <c r="B354" s="335" t="s">
        <v>226</v>
      </c>
      <c r="C354" s="494" t="s">
        <v>902</v>
      </c>
      <c r="D354" s="365" t="s">
        <v>903</v>
      </c>
      <c r="E354" s="310" t="s">
        <v>14</v>
      </c>
      <c r="F354" s="348">
        <v>3</v>
      </c>
      <c r="G354" s="610">
        <f>VLOOKUP(C354,Composições!$B$15:$G$1328,6,0)</f>
        <v>0</v>
      </c>
      <c r="H354" s="303">
        <f t="shared" si="89"/>
        <v>0</v>
      </c>
      <c r="I354" s="303">
        <f t="shared" si="91"/>
        <v>0</v>
      </c>
      <c r="J354" s="495" t="e">
        <f t="shared" si="88"/>
        <v>#DIV/0!</v>
      </c>
      <c r="K354" s="2"/>
      <c r="L354" s="2"/>
    </row>
    <row r="355" spans="1:12" ht="25.5" outlineLevel="1" x14ac:dyDescent="0.2">
      <c r="A355" s="363" t="s">
        <v>1011</v>
      </c>
      <c r="B355" s="335" t="s">
        <v>118</v>
      </c>
      <c r="C355" s="494" t="s">
        <v>904</v>
      </c>
      <c r="D355" s="365" t="s">
        <v>905</v>
      </c>
      <c r="E355" s="310" t="s">
        <v>14</v>
      </c>
      <c r="F355" s="348">
        <v>13</v>
      </c>
      <c r="G355" s="583"/>
      <c r="H355" s="303">
        <f t="shared" si="89"/>
        <v>0</v>
      </c>
      <c r="I355" s="303">
        <f t="shared" si="91"/>
        <v>0</v>
      </c>
      <c r="J355" s="495" t="e">
        <f t="shared" si="88"/>
        <v>#DIV/0!</v>
      </c>
      <c r="K355" s="2"/>
      <c r="L355" s="2"/>
    </row>
    <row r="356" spans="1:12" ht="25.5" outlineLevel="1" x14ac:dyDescent="0.2">
      <c r="A356" s="363" t="s">
        <v>1012</v>
      </c>
      <c r="B356" s="335" t="s">
        <v>118</v>
      </c>
      <c r="C356" s="494" t="s">
        <v>906</v>
      </c>
      <c r="D356" s="365" t="s">
        <v>907</v>
      </c>
      <c r="E356" s="310" t="s">
        <v>14</v>
      </c>
      <c r="F356" s="348">
        <v>3</v>
      </c>
      <c r="G356" s="583"/>
      <c r="H356" s="303">
        <f t="shared" si="89"/>
        <v>0</v>
      </c>
      <c r="I356" s="303">
        <f t="shared" si="91"/>
        <v>0</v>
      </c>
      <c r="J356" s="495" t="e">
        <f t="shared" si="88"/>
        <v>#DIV/0!</v>
      </c>
      <c r="K356" s="2"/>
      <c r="L356" s="2"/>
    </row>
    <row r="357" spans="1:12" ht="25.5" outlineLevel="1" x14ac:dyDescent="0.2">
      <c r="A357" s="363" t="s">
        <v>1013</v>
      </c>
      <c r="B357" s="335" t="s">
        <v>118</v>
      </c>
      <c r="C357" s="494" t="s">
        <v>908</v>
      </c>
      <c r="D357" s="365" t="s">
        <v>909</v>
      </c>
      <c r="E357" s="310" t="s">
        <v>14</v>
      </c>
      <c r="F357" s="348">
        <v>5</v>
      </c>
      <c r="G357" s="583"/>
      <c r="H357" s="303">
        <f t="shared" si="89"/>
        <v>0</v>
      </c>
      <c r="I357" s="303">
        <f t="shared" si="91"/>
        <v>0</v>
      </c>
      <c r="J357" s="495" t="e">
        <f t="shared" si="88"/>
        <v>#DIV/0!</v>
      </c>
      <c r="K357" s="2"/>
      <c r="L357" s="2"/>
    </row>
    <row r="358" spans="1:12" ht="25.5" outlineLevel="1" x14ac:dyDescent="0.2">
      <c r="A358" s="363" t="s">
        <v>1014</v>
      </c>
      <c r="B358" s="335" t="s">
        <v>118</v>
      </c>
      <c r="C358" s="494" t="s">
        <v>910</v>
      </c>
      <c r="D358" s="365" t="s">
        <v>911</v>
      </c>
      <c r="E358" s="310" t="s">
        <v>14</v>
      </c>
      <c r="F358" s="348">
        <v>5</v>
      </c>
      <c r="G358" s="583"/>
      <c r="H358" s="303">
        <f t="shared" si="89"/>
        <v>0</v>
      </c>
      <c r="I358" s="303">
        <f t="shared" si="91"/>
        <v>0</v>
      </c>
      <c r="J358" s="495" t="e">
        <f t="shared" si="88"/>
        <v>#DIV/0!</v>
      </c>
      <c r="K358" s="2"/>
      <c r="L358" s="2"/>
    </row>
    <row r="359" spans="1:12" ht="25.5" outlineLevel="1" x14ac:dyDescent="0.2">
      <c r="A359" s="363" t="s">
        <v>1015</v>
      </c>
      <c r="B359" s="335" t="s">
        <v>226</v>
      </c>
      <c r="C359" s="494" t="s">
        <v>912</v>
      </c>
      <c r="D359" s="365" t="s">
        <v>913</v>
      </c>
      <c r="E359" s="310" t="s">
        <v>14</v>
      </c>
      <c r="F359" s="348">
        <v>6</v>
      </c>
      <c r="G359" s="610">
        <f>VLOOKUP(C359,Composições!$B$15:$G$1328,6,0)</f>
        <v>0</v>
      </c>
      <c r="H359" s="303">
        <f t="shared" si="89"/>
        <v>0</v>
      </c>
      <c r="I359" s="303">
        <f t="shared" si="91"/>
        <v>0</v>
      </c>
      <c r="J359" s="495" t="e">
        <f t="shared" si="88"/>
        <v>#DIV/0!</v>
      </c>
      <c r="K359" s="2"/>
      <c r="L359" s="2"/>
    </row>
    <row r="360" spans="1:12" ht="25.5" outlineLevel="1" x14ac:dyDescent="0.2">
      <c r="A360" s="363" t="s">
        <v>1016</v>
      </c>
      <c r="B360" s="335" t="s">
        <v>118</v>
      </c>
      <c r="C360" s="494" t="s">
        <v>914</v>
      </c>
      <c r="D360" s="365" t="s">
        <v>915</v>
      </c>
      <c r="E360" s="310" t="s">
        <v>14</v>
      </c>
      <c r="F360" s="348">
        <v>1</v>
      </c>
      <c r="G360" s="583"/>
      <c r="H360" s="303">
        <f t="shared" si="89"/>
        <v>0</v>
      </c>
      <c r="I360" s="303">
        <f t="shared" si="91"/>
        <v>0</v>
      </c>
      <c r="J360" s="495" t="e">
        <f t="shared" si="88"/>
        <v>#DIV/0!</v>
      </c>
      <c r="K360" s="2"/>
      <c r="L360" s="2"/>
    </row>
    <row r="361" spans="1:12" ht="25.5" outlineLevel="1" x14ac:dyDescent="0.2">
      <c r="A361" s="363" t="s">
        <v>1017</v>
      </c>
      <c r="B361" s="335" t="s">
        <v>118</v>
      </c>
      <c r="C361" s="494" t="s">
        <v>916</v>
      </c>
      <c r="D361" s="365" t="s">
        <v>917</v>
      </c>
      <c r="E361" s="310" t="s">
        <v>14</v>
      </c>
      <c r="F361" s="348">
        <v>24</v>
      </c>
      <c r="G361" s="583"/>
      <c r="H361" s="303">
        <f t="shared" si="89"/>
        <v>0</v>
      </c>
      <c r="I361" s="303">
        <f t="shared" si="91"/>
        <v>0</v>
      </c>
      <c r="J361" s="495" t="e">
        <f t="shared" si="88"/>
        <v>#DIV/0!</v>
      </c>
      <c r="K361" s="2"/>
      <c r="L361" s="2"/>
    </row>
    <row r="362" spans="1:12" ht="25.5" outlineLevel="1" x14ac:dyDescent="0.2">
      <c r="A362" s="363" t="s">
        <v>1018</v>
      </c>
      <c r="B362" s="335" t="s">
        <v>118</v>
      </c>
      <c r="C362" s="494" t="s">
        <v>918</v>
      </c>
      <c r="D362" s="365" t="s">
        <v>919</v>
      </c>
      <c r="E362" s="310" t="s">
        <v>14</v>
      </c>
      <c r="F362" s="348">
        <v>38</v>
      </c>
      <c r="G362" s="583"/>
      <c r="H362" s="303">
        <f t="shared" si="89"/>
        <v>0</v>
      </c>
      <c r="I362" s="303">
        <f t="shared" si="91"/>
        <v>0</v>
      </c>
      <c r="J362" s="495" t="e">
        <f t="shared" si="88"/>
        <v>#DIV/0!</v>
      </c>
      <c r="K362" s="2"/>
      <c r="L362" s="2"/>
    </row>
    <row r="363" spans="1:12" ht="25.5" outlineLevel="1" x14ac:dyDescent="0.2">
      <c r="A363" s="363" t="s">
        <v>1019</v>
      </c>
      <c r="B363" s="335" t="s">
        <v>118</v>
      </c>
      <c r="C363" s="494" t="s">
        <v>920</v>
      </c>
      <c r="D363" s="365" t="s">
        <v>921</v>
      </c>
      <c r="E363" s="310" t="s">
        <v>14</v>
      </c>
      <c r="F363" s="348">
        <v>9</v>
      </c>
      <c r="G363" s="583"/>
      <c r="H363" s="303">
        <f t="shared" si="89"/>
        <v>0</v>
      </c>
      <c r="I363" s="303">
        <f t="shared" si="91"/>
        <v>0</v>
      </c>
      <c r="J363" s="495" t="e">
        <f t="shared" si="88"/>
        <v>#DIV/0!</v>
      </c>
      <c r="K363" s="2"/>
      <c r="L363" s="2"/>
    </row>
    <row r="364" spans="1:12" ht="25.5" outlineLevel="1" x14ac:dyDescent="0.2">
      <c r="A364" s="363" t="s">
        <v>1020</v>
      </c>
      <c r="B364" s="335" t="s">
        <v>226</v>
      </c>
      <c r="C364" s="494" t="s">
        <v>922</v>
      </c>
      <c r="D364" s="365" t="s">
        <v>923</v>
      </c>
      <c r="E364" s="310" t="s">
        <v>14</v>
      </c>
      <c r="F364" s="348">
        <v>16</v>
      </c>
      <c r="G364" s="610">
        <f>VLOOKUP(C364,Composições!$B$15:$G$1328,6,0)</f>
        <v>0</v>
      </c>
      <c r="H364" s="303">
        <f t="shared" si="89"/>
        <v>0</v>
      </c>
      <c r="I364" s="303">
        <f t="shared" si="91"/>
        <v>0</v>
      </c>
      <c r="J364" s="495" t="e">
        <f t="shared" si="88"/>
        <v>#DIV/0!</v>
      </c>
      <c r="K364" s="2"/>
      <c r="L364" s="2"/>
    </row>
    <row r="365" spans="1:12" ht="12.75" outlineLevel="1" x14ac:dyDescent="0.2">
      <c r="A365" s="363" t="s">
        <v>1021</v>
      </c>
      <c r="B365" s="335" t="s">
        <v>226</v>
      </c>
      <c r="C365" s="494" t="s">
        <v>924</v>
      </c>
      <c r="D365" s="365" t="s">
        <v>925</v>
      </c>
      <c r="E365" s="310" t="s">
        <v>14</v>
      </c>
      <c r="F365" s="348">
        <v>2</v>
      </c>
      <c r="G365" s="610">
        <f>VLOOKUP(C365,Composições!$B$15:$G$1328,6,0)</f>
        <v>0</v>
      </c>
      <c r="H365" s="303">
        <f t="shared" si="89"/>
        <v>0</v>
      </c>
      <c r="I365" s="303">
        <f t="shared" si="91"/>
        <v>0</v>
      </c>
      <c r="J365" s="495" t="e">
        <f t="shared" si="88"/>
        <v>#DIV/0!</v>
      </c>
      <c r="K365" s="2"/>
      <c r="L365" s="2"/>
    </row>
    <row r="366" spans="1:12" ht="25.5" outlineLevel="1" x14ac:dyDescent="0.2">
      <c r="A366" s="363" t="s">
        <v>1022</v>
      </c>
      <c r="B366" s="335" t="s">
        <v>118</v>
      </c>
      <c r="C366" s="494" t="s">
        <v>926</v>
      </c>
      <c r="D366" s="365" t="s">
        <v>927</v>
      </c>
      <c r="E366" s="310" t="s">
        <v>14</v>
      </c>
      <c r="F366" s="348">
        <v>7</v>
      </c>
      <c r="G366" s="583"/>
      <c r="H366" s="303">
        <f t="shared" si="89"/>
        <v>0</v>
      </c>
      <c r="I366" s="303">
        <f t="shared" si="91"/>
        <v>0</v>
      </c>
      <c r="J366" s="495" t="e">
        <f t="shared" si="88"/>
        <v>#DIV/0!</v>
      </c>
      <c r="K366" s="2"/>
      <c r="L366" s="2"/>
    </row>
    <row r="367" spans="1:12" ht="25.5" outlineLevel="1" x14ac:dyDescent="0.2">
      <c r="A367" s="363" t="s">
        <v>1023</v>
      </c>
      <c r="B367" s="335" t="s">
        <v>226</v>
      </c>
      <c r="C367" s="494" t="s">
        <v>928</v>
      </c>
      <c r="D367" s="365" t="s">
        <v>929</v>
      </c>
      <c r="E367" s="310" t="s">
        <v>14</v>
      </c>
      <c r="F367" s="348">
        <v>3</v>
      </c>
      <c r="G367" s="610">
        <f>VLOOKUP(C367,Composições!$B$15:$G$1328,6,0)</f>
        <v>0</v>
      </c>
      <c r="H367" s="303">
        <f t="shared" si="89"/>
        <v>0</v>
      </c>
      <c r="I367" s="303">
        <f t="shared" si="91"/>
        <v>0</v>
      </c>
      <c r="J367" s="495" t="e">
        <f t="shared" si="88"/>
        <v>#DIV/0!</v>
      </c>
      <c r="K367" s="2"/>
      <c r="L367" s="2"/>
    </row>
    <row r="368" spans="1:12" ht="25.5" outlineLevel="1" x14ac:dyDescent="0.2">
      <c r="A368" s="363" t="s">
        <v>1024</v>
      </c>
      <c r="B368" s="335" t="s">
        <v>226</v>
      </c>
      <c r="C368" s="494" t="s">
        <v>930</v>
      </c>
      <c r="D368" s="365" t="s">
        <v>931</v>
      </c>
      <c r="E368" s="310" t="s">
        <v>14</v>
      </c>
      <c r="F368" s="348">
        <v>2</v>
      </c>
      <c r="G368" s="610">
        <f>Composições!G809</f>
        <v>0</v>
      </c>
      <c r="H368" s="303">
        <f t="shared" si="89"/>
        <v>0</v>
      </c>
      <c r="I368" s="303">
        <f t="shared" si="91"/>
        <v>0</v>
      </c>
      <c r="J368" s="495" t="e">
        <f t="shared" si="88"/>
        <v>#DIV/0!</v>
      </c>
      <c r="K368" s="2"/>
      <c r="L368" s="2"/>
    </row>
    <row r="369" spans="1:12" ht="25.5" outlineLevel="1" x14ac:dyDescent="0.2">
      <c r="A369" s="363" t="s">
        <v>1025</v>
      </c>
      <c r="B369" s="335" t="s">
        <v>118</v>
      </c>
      <c r="C369" s="494" t="s">
        <v>932</v>
      </c>
      <c r="D369" s="365" t="s">
        <v>933</v>
      </c>
      <c r="E369" s="310" t="s">
        <v>14</v>
      </c>
      <c r="F369" s="348">
        <v>25</v>
      </c>
      <c r="G369" s="583"/>
      <c r="H369" s="303">
        <f t="shared" si="89"/>
        <v>0</v>
      </c>
      <c r="I369" s="303">
        <f t="shared" si="91"/>
        <v>0</v>
      </c>
      <c r="J369" s="495" t="e">
        <f t="shared" si="88"/>
        <v>#DIV/0!</v>
      </c>
      <c r="K369" s="2"/>
      <c r="L369" s="2"/>
    </row>
    <row r="370" spans="1:12" ht="25.5" outlineLevel="1" x14ac:dyDescent="0.2">
      <c r="A370" s="363" t="s">
        <v>1026</v>
      </c>
      <c r="B370" s="335" t="s">
        <v>118</v>
      </c>
      <c r="C370" s="494" t="s">
        <v>934</v>
      </c>
      <c r="D370" s="365" t="s">
        <v>935</v>
      </c>
      <c r="E370" s="310" t="s">
        <v>14</v>
      </c>
      <c r="F370" s="348">
        <v>8</v>
      </c>
      <c r="G370" s="583"/>
      <c r="H370" s="303">
        <f t="shared" si="89"/>
        <v>0</v>
      </c>
      <c r="I370" s="303">
        <f t="shared" si="91"/>
        <v>0</v>
      </c>
      <c r="J370" s="495" t="e">
        <f t="shared" si="88"/>
        <v>#DIV/0!</v>
      </c>
      <c r="K370" s="2"/>
      <c r="L370" s="2"/>
    </row>
    <row r="371" spans="1:12" ht="25.5" outlineLevel="1" x14ac:dyDescent="0.2">
      <c r="A371" s="363" t="s">
        <v>1027</v>
      </c>
      <c r="B371" s="335" t="s">
        <v>226</v>
      </c>
      <c r="C371" s="494" t="s">
        <v>936</v>
      </c>
      <c r="D371" s="365" t="s">
        <v>937</v>
      </c>
      <c r="E371" s="310" t="s">
        <v>14</v>
      </c>
      <c r="F371" s="348">
        <v>9</v>
      </c>
      <c r="G371" s="610">
        <f>VLOOKUP(C371,Composições!$B$15:$G$1328,6,0)</f>
        <v>0</v>
      </c>
      <c r="H371" s="303">
        <f t="shared" si="89"/>
        <v>0</v>
      </c>
      <c r="I371" s="303">
        <f t="shared" si="91"/>
        <v>0</v>
      </c>
      <c r="J371" s="495" t="e">
        <f t="shared" si="88"/>
        <v>#DIV/0!</v>
      </c>
      <c r="K371" s="2"/>
      <c r="L371" s="2"/>
    </row>
    <row r="372" spans="1:12" ht="25.5" outlineLevel="1" x14ac:dyDescent="0.2">
      <c r="A372" s="363" t="s">
        <v>1028</v>
      </c>
      <c r="B372" s="335" t="s">
        <v>118</v>
      </c>
      <c r="C372" s="494" t="s">
        <v>938</v>
      </c>
      <c r="D372" s="365" t="s">
        <v>939</v>
      </c>
      <c r="E372" s="310" t="s">
        <v>14</v>
      </c>
      <c r="F372" s="348">
        <v>5</v>
      </c>
      <c r="G372" s="583"/>
      <c r="H372" s="303">
        <f t="shared" si="89"/>
        <v>0</v>
      </c>
      <c r="I372" s="303">
        <f t="shared" si="91"/>
        <v>0</v>
      </c>
      <c r="J372" s="495" t="e">
        <f t="shared" si="88"/>
        <v>#DIV/0!</v>
      </c>
      <c r="K372" s="2"/>
      <c r="L372" s="2"/>
    </row>
    <row r="373" spans="1:12" ht="25.5" outlineLevel="1" x14ac:dyDescent="0.2">
      <c r="A373" s="363" t="s">
        <v>1029</v>
      </c>
      <c r="B373" s="335" t="s">
        <v>118</v>
      </c>
      <c r="C373" s="494" t="s">
        <v>940</v>
      </c>
      <c r="D373" s="365" t="s">
        <v>941</v>
      </c>
      <c r="E373" s="310" t="s">
        <v>14</v>
      </c>
      <c r="F373" s="348">
        <v>7</v>
      </c>
      <c r="G373" s="583"/>
      <c r="H373" s="303">
        <f t="shared" si="89"/>
        <v>0</v>
      </c>
      <c r="I373" s="303">
        <f t="shared" si="91"/>
        <v>0</v>
      </c>
      <c r="J373" s="495" t="e">
        <f t="shared" si="88"/>
        <v>#DIV/0!</v>
      </c>
      <c r="K373" s="2"/>
      <c r="L373" s="2"/>
    </row>
    <row r="374" spans="1:12" ht="25.5" outlineLevel="1" x14ac:dyDescent="0.2">
      <c r="A374" s="363" t="s">
        <v>1030</v>
      </c>
      <c r="B374" s="335" t="s">
        <v>118</v>
      </c>
      <c r="C374" s="494" t="s">
        <v>942</v>
      </c>
      <c r="D374" s="365" t="s">
        <v>943</v>
      </c>
      <c r="E374" s="310" t="s">
        <v>14</v>
      </c>
      <c r="F374" s="348">
        <v>1</v>
      </c>
      <c r="G374" s="583"/>
      <c r="H374" s="303">
        <f t="shared" si="89"/>
        <v>0</v>
      </c>
      <c r="I374" s="303">
        <f t="shared" si="91"/>
        <v>0</v>
      </c>
      <c r="J374" s="495" t="e">
        <f t="shared" si="88"/>
        <v>#DIV/0!</v>
      </c>
      <c r="K374" s="2"/>
      <c r="L374" s="2"/>
    </row>
    <row r="375" spans="1:12" ht="25.5" outlineLevel="1" x14ac:dyDescent="0.2">
      <c r="A375" s="363" t="s">
        <v>1031</v>
      </c>
      <c r="B375" s="335" t="s">
        <v>226</v>
      </c>
      <c r="C375" s="494" t="s">
        <v>944</v>
      </c>
      <c r="D375" s="365" t="s">
        <v>945</v>
      </c>
      <c r="E375" s="310" t="s">
        <v>14</v>
      </c>
      <c r="F375" s="348">
        <v>13</v>
      </c>
      <c r="G375" s="610">
        <f>VLOOKUP(C375,Composições!$B$15:$G$1328,6,0)</f>
        <v>0</v>
      </c>
      <c r="H375" s="303">
        <f t="shared" si="89"/>
        <v>0</v>
      </c>
      <c r="I375" s="303">
        <f t="shared" si="91"/>
        <v>0</v>
      </c>
      <c r="J375" s="495" t="e">
        <f t="shared" si="88"/>
        <v>#DIV/0!</v>
      </c>
      <c r="K375" s="2"/>
      <c r="L375" s="2"/>
    </row>
    <row r="376" spans="1:12" ht="12.75" outlineLevel="1" x14ac:dyDescent="0.2">
      <c r="A376" s="363" t="s">
        <v>1032</v>
      </c>
      <c r="B376" s="335" t="s">
        <v>226</v>
      </c>
      <c r="C376" s="494" t="s">
        <v>946</v>
      </c>
      <c r="D376" s="365" t="s">
        <v>947</v>
      </c>
      <c r="E376" s="310" t="s">
        <v>14</v>
      </c>
      <c r="F376" s="348">
        <v>17</v>
      </c>
      <c r="G376" s="610">
        <f>VLOOKUP(C376,Composições!$B$15:$G$1328,6,0)</f>
        <v>0</v>
      </c>
      <c r="H376" s="303">
        <f t="shared" si="89"/>
        <v>0</v>
      </c>
      <c r="I376" s="303">
        <f t="shared" si="91"/>
        <v>0</v>
      </c>
      <c r="J376" s="495" t="e">
        <f t="shared" si="88"/>
        <v>#DIV/0!</v>
      </c>
      <c r="K376" s="2"/>
      <c r="L376" s="2"/>
    </row>
    <row r="377" spans="1:12" ht="12.75" outlineLevel="1" x14ac:dyDescent="0.2">
      <c r="A377" s="363" t="s">
        <v>1033</v>
      </c>
      <c r="B377" s="335" t="s">
        <v>226</v>
      </c>
      <c r="C377" s="494" t="s">
        <v>948</v>
      </c>
      <c r="D377" s="365" t="s">
        <v>949</v>
      </c>
      <c r="E377" s="310" t="s">
        <v>14</v>
      </c>
      <c r="F377" s="348">
        <v>9</v>
      </c>
      <c r="G377" s="610">
        <f>VLOOKUP(C377,Composições!$B$15:$G$1328,6,0)</f>
        <v>0</v>
      </c>
      <c r="H377" s="303">
        <f t="shared" si="89"/>
        <v>0</v>
      </c>
      <c r="I377" s="303">
        <f t="shared" si="91"/>
        <v>0</v>
      </c>
      <c r="J377" s="495" t="e">
        <f t="shared" si="88"/>
        <v>#DIV/0!</v>
      </c>
      <c r="K377" s="2"/>
      <c r="L377" s="2"/>
    </row>
    <row r="378" spans="1:12" ht="25.5" outlineLevel="1" x14ac:dyDescent="0.2">
      <c r="A378" s="363" t="s">
        <v>1034</v>
      </c>
      <c r="B378" s="335" t="s">
        <v>118</v>
      </c>
      <c r="C378" s="494" t="s">
        <v>950</v>
      </c>
      <c r="D378" s="365" t="s">
        <v>951</v>
      </c>
      <c r="E378" s="310" t="s">
        <v>14</v>
      </c>
      <c r="F378" s="348">
        <v>14</v>
      </c>
      <c r="G378" s="583"/>
      <c r="H378" s="303">
        <f t="shared" si="89"/>
        <v>0</v>
      </c>
      <c r="I378" s="303">
        <f t="shared" si="91"/>
        <v>0</v>
      </c>
      <c r="J378" s="495" t="e">
        <f t="shared" si="88"/>
        <v>#DIV/0!</v>
      </c>
      <c r="K378" s="2"/>
      <c r="L378" s="2"/>
    </row>
    <row r="379" spans="1:12" ht="25.5" outlineLevel="1" x14ac:dyDescent="0.2">
      <c r="A379" s="363" t="s">
        <v>1035</v>
      </c>
      <c r="B379" s="335" t="s">
        <v>226</v>
      </c>
      <c r="C379" s="494" t="s">
        <v>952</v>
      </c>
      <c r="D379" s="365" t="s">
        <v>953</v>
      </c>
      <c r="E379" s="310" t="s">
        <v>109</v>
      </c>
      <c r="F379" s="348">
        <v>7.5</v>
      </c>
      <c r="G379" s="610">
        <f>VLOOKUP(C379,Composições!$B$15:$G$1328,6,0)</f>
        <v>0</v>
      </c>
      <c r="H379" s="303">
        <f t="shared" si="89"/>
        <v>0</v>
      </c>
      <c r="I379" s="303">
        <f t="shared" si="91"/>
        <v>0</v>
      </c>
      <c r="J379" s="495" t="e">
        <f t="shared" ref="J379:J382" si="92">I379/$G$577</f>
        <v>#DIV/0!</v>
      </c>
      <c r="K379" s="2"/>
      <c r="L379" s="2"/>
    </row>
    <row r="380" spans="1:12" ht="25.5" outlineLevel="1" x14ac:dyDescent="0.2">
      <c r="A380" s="363" t="s">
        <v>1036</v>
      </c>
      <c r="B380" s="335" t="s">
        <v>226</v>
      </c>
      <c r="C380" s="494" t="s">
        <v>954</v>
      </c>
      <c r="D380" s="365" t="s">
        <v>955</v>
      </c>
      <c r="E380" s="310" t="s">
        <v>14</v>
      </c>
      <c r="F380" s="348">
        <v>10</v>
      </c>
      <c r="G380" s="610">
        <f>VLOOKUP(C380,Composições!$B$15:$G$1328,6,0)</f>
        <v>0</v>
      </c>
      <c r="H380" s="303">
        <f t="shared" si="89"/>
        <v>0</v>
      </c>
      <c r="I380" s="303">
        <f t="shared" si="91"/>
        <v>0</v>
      </c>
      <c r="J380" s="495" t="e">
        <f t="shared" si="92"/>
        <v>#DIV/0!</v>
      </c>
      <c r="K380" s="2"/>
      <c r="L380" s="2"/>
    </row>
    <row r="381" spans="1:12" ht="12.75" outlineLevel="1" x14ac:dyDescent="0.2">
      <c r="A381" s="363" t="s">
        <v>1037</v>
      </c>
      <c r="B381" s="335" t="s">
        <v>226</v>
      </c>
      <c r="C381" s="494" t="s">
        <v>956</v>
      </c>
      <c r="D381" s="365" t="s">
        <v>957</v>
      </c>
      <c r="E381" s="310" t="s">
        <v>14</v>
      </c>
      <c r="F381" s="348">
        <v>107</v>
      </c>
      <c r="G381" s="610">
        <f>VLOOKUP(C381,Composições!$B$15:$G$1328,6,0)</f>
        <v>0</v>
      </c>
      <c r="H381" s="303">
        <f t="shared" si="89"/>
        <v>0</v>
      </c>
      <c r="I381" s="303">
        <f t="shared" si="91"/>
        <v>0</v>
      </c>
      <c r="J381" s="495" t="e">
        <f t="shared" si="92"/>
        <v>#DIV/0!</v>
      </c>
      <c r="K381" s="2"/>
      <c r="L381" s="2"/>
    </row>
    <row r="382" spans="1:12" ht="26.25" outlineLevel="1" thickBot="1" x14ac:dyDescent="0.25">
      <c r="A382" s="363" t="s">
        <v>1038</v>
      </c>
      <c r="B382" s="335" t="s">
        <v>226</v>
      </c>
      <c r="C382" s="494" t="s">
        <v>958</v>
      </c>
      <c r="D382" s="365" t="s">
        <v>959</v>
      </c>
      <c r="E382" s="310" t="s">
        <v>129</v>
      </c>
      <c r="F382" s="348">
        <v>9.6999999999999993</v>
      </c>
      <c r="G382" s="610">
        <f>VLOOKUP(C382,Composições!$B$15:$G$1328,6,0)</f>
        <v>0</v>
      </c>
      <c r="H382" s="303">
        <f t="shared" si="89"/>
        <v>0</v>
      </c>
      <c r="I382" s="303">
        <f t="shared" si="91"/>
        <v>0</v>
      </c>
      <c r="J382" s="495" t="e">
        <f t="shared" si="92"/>
        <v>#DIV/0!</v>
      </c>
      <c r="K382" s="2"/>
      <c r="L382" s="2"/>
    </row>
    <row r="383" spans="1:12" ht="15.75" outlineLevel="1" thickBot="1" x14ac:dyDescent="0.25">
      <c r="A383" s="284">
        <v>15</v>
      </c>
      <c r="B383" s="285"/>
      <c r="C383" s="313"/>
      <c r="D383" s="287" t="s">
        <v>960</v>
      </c>
      <c r="E383" s="288">
        <f>SUM(E384)</f>
        <v>0</v>
      </c>
      <c r="F383" s="288"/>
      <c r="G383" s="289"/>
      <c r="H383" s="288"/>
      <c r="I383" s="288"/>
      <c r="J383" s="290" t="e">
        <f>E383/$G$577</f>
        <v>#DIV/0!</v>
      </c>
      <c r="K383" s="2"/>
      <c r="L383" s="2"/>
    </row>
    <row r="384" spans="1:12" ht="12.75" outlineLevel="1" x14ac:dyDescent="0.2">
      <c r="A384" s="291" t="s">
        <v>92</v>
      </c>
      <c r="B384" s="292"/>
      <c r="C384" s="293"/>
      <c r="D384" s="294" t="s">
        <v>86</v>
      </c>
      <c r="E384" s="295">
        <f>SUM(I385:I397)</f>
        <v>0</v>
      </c>
      <c r="F384" s="296"/>
      <c r="G384" s="297"/>
      <c r="H384" s="296"/>
      <c r="I384" s="292"/>
      <c r="J384" s="298" t="e">
        <f>E384/$G$577</f>
        <v>#DIV/0!</v>
      </c>
      <c r="K384" s="2"/>
      <c r="L384" s="2"/>
    </row>
    <row r="385" spans="1:12" ht="12.75" outlineLevel="1" x14ac:dyDescent="0.2">
      <c r="A385" s="507" t="s">
        <v>93</v>
      </c>
      <c r="B385" s="508" t="s">
        <v>226</v>
      </c>
      <c r="C385" s="509" t="s">
        <v>961</v>
      </c>
      <c r="D385" s="510" t="s">
        <v>962</v>
      </c>
      <c r="E385" s="390" t="s">
        <v>14</v>
      </c>
      <c r="F385" s="391">
        <v>1</v>
      </c>
      <c r="G385" s="610">
        <f>VLOOKUP(C385,Composições!$B$15:$G$1328,6,0)</f>
        <v>0</v>
      </c>
      <c r="H385" s="303">
        <f t="shared" ref="H385:H397" si="93">ROUND(G385*(1+$F$578),2)</f>
        <v>0</v>
      </c>
      <c r="I385" s="303">
        <f t="shared" ref="I385" si="94">ROUND(H385*F385,2)</f>
        <v>0</v>
      </c>
      <c r="J385" s="511" t="e">
        <f t="shared" ref="J385:J397" si="95">I385/$G$577</f>
        <v>#DIV/0!</v>
      </c>
      <c r="K385" s="2"/>
      <c r="L385" s="2"/>
    </row>
    <row r="386" spans="1:12" ht="25.5" outlineLevel="1" x14ac:dyDescent="0.2">
      <c r="A386" s="512" t="s">
        <v>94</v>
      </c>
      <c r="B386" s="399" t="s">
        <v>118</v>
      </c>
      <c r="C386" s="513" t="s">
        <v>963</v>
      </c>
      <c r="D386" s="514" t="s">
        <v>964</v>
      </c>
      <c r="E386" s="430" t="s">
        <v>14</v>
      </c>
      <c r="F386" s="431">
        <v>2</v>
      </c>
      <c r="G386" s="600"/>
      <c r="H386" s="303">
        <f t="shared" si="93"/>
        <v>0</v>
      </c>
      <c r="I386" s="303">
        <f t="shared" ref="I386:I397" si="96">ROUND(H386*F386,2)</f>
        <v>0</v>
      </c>
      <c r="J386" s="511" t="e">
        <f t="shared" si="95"/>
        <v>#DIV/0!</v>
      </c>
      <c r="K386" s="2"/>
      <c r="L386" s="2"/>
    </row>
    <row r="387" spans="1:12" ht="38.25" outlineLevel="1" x14ac:dyDescent="0.2">
      <c r="A387" s="512" t="s">
        <v>95</v>
      </c>
      <c r="B387" s="399" t="s">
        <v>118</v>
      </c>
      <c r="C387" s="513" t="s">
        <v>965</v>
      </c>
      <c r="D387" s="515" t="s">
        <v>966</v>
      </c>
      <c r="E387" s="430" t="s">
        <v>129</v>
      </c>
      <c r="F387" s="431">
        <v>45.8</v>
      </c>
      <c r="G387" s="600"/>
      <c r="H387" s="303">
        <f t="shared" si="93"/>
        <v>0</v>
      </c>
      <c r="I387" s="303">
        <f t="shared" si="96"/>
        <v>0</v>
      </c>
      <c r="J387" s="511" t="e">
        <f t="shared" si="95"/>
        <v>#DIV/0!</v>
      </c>
      <c r="K387" s="2"/>
      <c r="L387" s="2"/>
    </row>
    <row r="388" spans="1:12" ht="12.75" outlineLevel="1" x14ac:dyDescent="0.2">
      <c r="A388" s="512" t="s">
        <v>206</v>
      </c>
      <c r="B388" s="516" t="s">
        <v>226</v>
      </c>
      <c r="C388" s="513" t="s">
        <v>967</v>
      </c>
      <c r="D388" s="515" t="s">
        <v>968</v>
      </c>
      <c r="E388" s="430" t="s">
        <v>14</v>
      </c>
      <c r="F388" s="431">
        <v>1</v>
      </c>
      <c r="G388" s="610">
        <f>VLOOKUP(C388,Composições!$B$15:$G$1328,6,0)</f>
        <v>0</v>
      </c>
      <c r="H388" s="303">
        <f t="shared" si="93"/>
        <v>0</v>
      </c>
      <c r="I388" s="303">
        <f t="shared" si="96"/>
        <v>0</v>
      </c>
      <c r="J388" s="511" t="e">
        <f t="shared" si="95"/>
        <v>#DIV/0!</v>
      </c>
      <c r="K388" s="2"/>
      <c r="L388" s="2"/>
    </row>
    <row r="389" spans="1:12" ht="12.75" outlineLevel="1" x14ac:dyDescent="0.2">
      <c r="A389" s="512" t="s">
        <v>207</v>
      </c>
      <c r="B389" s="399" t="s">
        <v>226</v>
      </c>
      <c r="C389" s="513" t="s">
        <v>969</v>
      </c>
      <c r="D389" s="515" t="s">
        <v>970</v>
      </c>
      <c r="E389" s="430" t="s">
        <v>14</v>
      </c>
      <c r="F389" s="431">
        <v>4</v>
      </c>
      <c r="G389" s="610">
        <f>VLOOKUP(C389,Composições!$B$15:$G$1328,6,0)</f>
        <v>0</v>
      </c>
      <c r="H389" s="303">
        <f t="shared" si="93"/>
        <v>0</v>
      </c>
      <c r="I389" s="303">
        <f t="shared" si="96"/>
        <v>0</v>
      </c>
      <c r="J389" s="511" t="e">
        <f t="shared" si="95"/>
        <v>#DIV/0!</v>
      </c>
      <c r="K389" s="2"/>
      <c r="L389" s="2"/>
    </row>
    <row r="390" spans="1:12" ht="25.5" outlineLevel="1" x14ac:dyDescent="0.2">
      <c r="A390" s="517" t="s">
        <v>208</v>
      </c>
      <c r="B390" s="518" t="s">
        <v>118</v>
      </c>
      <c r="C390" s="513" t="s">
        <v>971</v>
      </c>
      <c r="D390" s="519" t="s">
        <v>972</v>
      </c>
      <c r="E390" s="430" t="s">
        <v>14</v>
      </c>
      <c r="F390" s="431">
        <v>2</v>
      </c>
      <c r="G390" s="600"/>
      <c r="H390" s="303">
        <f t="shared" si="93"/>
        <v>0</v>
      </c>
      <c r="I390" s="303">
        <f t="shared" si="96"/>
        <v>0</v>
      </c>
      <c r="J390" s="511" t="e">
        <f t="shared" si="95"/>
        <v>#DIV/0!</v>
      </c>
      <c r="K390" s="2"/>
      <c r="L390" s="2"/>
    </row>
    <row r="391" spans="1:12" ht="25.5" outlineLevel="1" x14ac:dyDescent="0.2">
      <c r="A391" s="512" t="s">
        <v>209</v>
      </c>
      <c r="B391" s="518" t="s">
        <v>118</v>
      </c>
      <c r="C391" s="513" t="s">
        <v>973</v>
      </c>
      <c r="D391" s="514" t="s">
        <v>974</v>
      </c>
      <c r="E391" s="430" t="s">
        <v>14</v>
      </c>
      <c r="F391" s="431">
        <v>4</v>
      </c>
      <c r="G391" s="600"/>
      <c r="H391" s="303">
        <f t="shared" si="93"/>
        <v>0</v>
      </c>
      <c r="I391" s="303">
        <f t="shared" si="96"/>
        <v>0</v>
      </c>
      <c r="J391" s="511" t="e">
        <f t="shared" si="95"/>
        <v>#DIV/0!</v>
      </c>
      <c r="K391" s="2"/>
      <c r="L391" s="2"/>
    </row>
    <row r="392" spans="1:12" ht="25.5" outlineLevel="1" x14ac:dyDescent="0.2">
      <c r="A392" s="512" t="s">
        <v>210</v>
      </c>
      <c r="B392" s="518" t="s">
        <v>118</v>
      </c>
      <c r="C392" s="513" t="s">
        <v>975</v>
      </c>
      <c r="D392" s="514" t="s">
        <v>976</v>
      </c>
      <c r="E392" s="430" t="s">
        <v>14</v>
      </c>
      <c r="F392" s="431">
        <v>1</v>
      </c>
      <c r="G392" s="600"/>
      <c r="H392" s="303">
        <f t="shared" si="93"/>
        <v>0</v>
      </c>
      <c r="I392" s="303">
        <f t="shared" si="96"/>
        <v>0</v>
      </c>
      <c r="J392" s="511" t="e">
        <f t="shared" si="95"/>
        <v>#DIV/0!</v>
      </c>
      <c r="K392" s="2"/>
      <c r="L392" s="2"/>
    </row>
    <row r="393" spans="1:12" ht="38.25" outlineLevel="1" x14ac:dyDescent="0.2">
      <c r="A393" s="512" t="s">
        <v>211</v>
      </c>
      <c r="B393" s="399" t="s">
        <v>118</v>
      </c>
      <c r="C393" s="513" t="s">
        <v>977</v>
      </c>
      <c r="D393" s="515" t="s">
        <v>978</v>
      </c>
      <c r="E393" s="430" t="s">
        <v>14</v>
      </c>
      <c r="F393" s="431">
        <v>8</v>
      </c>
      <c r="G393" s="600"/>
      <c r="H393" s="303">
        <f t="shared" si="93"/>
        <v>0</v>
      </c>
      <c r="I393" s="303">
        <f t="shared" si="96"/>
        <v>0</v>
      </c>
      <c r="J393" s="511" t="e">
        <f t="shared" si="95"/>
        <v>#DIV/0!</v>
      </c>
      <c r="K393" s="2"/>
      <c r="L393" s="2"/>
    </row>
    <row r="394" spans="1:12" ht="25.5" outlineLevel="1" x14ac:dyDescent="0.2">
      <c r="A394" s="512" t="s">
        <v>212</v>
      </c>
      <c r="B394" s="516" t="s">
        <v>118</v>
      </c>
      <c r="C394" s="513" t="s">
        <v>979</v>
      </c>
      <c r="D394" s="515" t="s">
        <v>980</v>
      </c>
      <c r="E394" s="430" t="s">
        <v>14</v>
      </c>
      <c r="F394" s="431">
        <v>2</v>
      </c>
      <c r="G394" s="600"/>
      <c r="H394" s="303">
        <f t="shared" si="93"/>
        <v>0</v>
      </c>
      <c r="I394" s="303">
        <f t="shared" si="96"/>
        <v>0</v>
      </c>
      <c r="J394" s="511" t="e">
        <f t="shared" si="95"/>
        <v>#DIV/0!</v>
      </c>
      <c r="K394" s="2"/>
      <c r="L394" s="2"/>
    </row>
    <row r="395" spans="1:12" ht="25.5" outlineLevel="1" x14ac:dyDescent="0.2">
      <c r="A395" s="517" t="s">
        <v>213</v>
      </c>
      <c r="B395" s="399" t="s">
        <v>118</v>
      </c>
      <c r="C395" s="513" t="s">
        <v>981</v>
      </c>
      <c r="D395" s="514" t="s">
        <v>982</v>
      </c>
      <c r="E395" s="430" t="s">
        <v>14</v>
      </c>
      <c r="F395" s="431">
        <v>6</v>
      </c>
      <c r="G395" s="600"/>
      <c r="H395" s="303">
        <f t="shared" si="93"/>
        <v>0</v>
      </c>
      <c r="I395" s="303">
        <f t="shared" si="96"/>
        <v>0</v>
      </c>
      <c r="J395" s="511" t="e">
        <f t="shared" si="95"/>
        <v>#DIV/0!</v>
      </c>
      <c r="K395" s="2"/>
      <c r="L395" s="2"/>
    </row>
    <row r="396" spans="1:12" ht="25.5" outlineLevel="1" x14ac:dyDescent="0.2">
      <c r="A396" s="512" t="s">
        <v>214</v>
      </c>
      <c r="B396" s="518" t="s">
        <v>118</v>
      </c>
      <c r="C396" s="404" t="s">
        <v>983</v>
      </c>
      <c r="D396" s="515" t="s">
        <v>984</v>
      </c>
      <c r="E396" s="430" t="s">
        <v>14</v>
      </c>
      <c r="F396" s="431">
        <v>2</v>
      </c>
      <c r="G396" s="600"/>
      <c r="H396" s="303">
        <f t="shared" si="93"/>
        <v>0</v>
      </c>
      <c r="I396" s="303">
        <f t="shared" si="96"/>
        <v>0</v>
      </c>
      <c r="J396" s="511" t="e">
        <f t="shared" si="95"/>
        <v>#DIV/0!</v>
      </c>
      <c r="K396" s="2"/>
      <c r="L396" s="2"/>
    </row>
    <row r="397" spans="1:12" ht="26.25" outlineLevel="1" thickBot="1" x14ac:dyDescent="0.25">
      <c r="A397" s="512" t="s">
        <v>1039</v>
      </c>
      <c r="B397" s="518" t="s">
        <v>226</v>
      </c>
      <c r="C397" s="513" t="s">
        <v>985</v>
      </c>
      <c r="D397" s="515" t="s">
        <v>986</v>
      </c>
      <c r="E397" s="430" t="s">
        <v>109</v>
      </c>
      <c r="F397" s="431">
        <v>0.24</v>
      </c>
      <c r="G397" s="610">
        <f>VLOOKUP(C397,Composições!$B$15:$G$1328,6,0)</f>
        <v>0</v>
      </c>
      <c r="H397" s="303">
        <f t="shared" si="93"/>
        <v>0</v>
      </c>
      <c r="I397" s="303">
        <f t="shared" si="96"/>
        <v>0</v>
      </c>
      <c r="J397" s="511" t="e">
        <f t="shared" si="95"/>
        <v>#DIV/0!</v>
      </c>
      <c r="K397" s="2"/>
      <c r="L397" s="2"/>
    </row>
    <row r="398" spans="1:12" ht="15.75" thickBot="1" x14ac:dyDescent="0.25">
      <c r="A398" s="284">
        <v>16</v>
      </c>
      <c r="B398" s="285"/>
      <c r="C398" s="313"/>
      <c r="D398" s="287" t="s">
        <v>1040</v>
      </c>
      <c r="E398" s="288">
        <f>SUM(E399,E402,E405,E414,E420)</f>
        <v>0</v>
      </c>
      <c r="F398" s="288"/>
      <c r="G398" s="289"/>
      <c r="H398" s="288"/>
      <c r="I398" s="288"/>
      <c r="J398" s="290" t="e">
        <f>E398/$G$577</f>
        <v>#DIV/0!</v>
      </c>
      <c r="K398" s="2"/>
      <c r="L398" s="2"/>
    </row>
    <row r="399" spans="1:12" ht="12.75" outlineLevel="1" x14ac:dyDescent="0.2">
      <c r="A399" s="291" t="s">
        <v>722</v>
      </c>
      <c r="B399" s="292"/>
      <c r="C399" s="293"/>
      <c r="D399" s="294" t="s">
        <v>1041</v>
      </c>
      <c r="E399" s="295">
        <f>SUM(I400:I401)</f>
        <v>0</v>
      </c>
      <c r="F399" s="296"/>
      <c r="G399" s="297"/>
      <c r="H399" s="296"/>
      <c r="I399" s="292"/>
      <c r="J399" s="520" t="e">
        <f>E399/$G$577</f>
        <v>#DIV/0!</v>
      </c>
      <c r="K399" s="2"/>
      <c r="L399" s="2"/>
    </row>
    <row r="400" spans="1:12" ht="25.5" outlineLevel="1" x14ac:dyDescent="0.2">
      <c r="A400" s="507" t="s">
        <v>723</v>
      </c>
      <c r="B400" s="521" t="s">
        <v>118</v>
      </c>
      <c r="C400" s="509" t="s">
        <v>1042</v>
      </c>
      <c r="D400" s="510" t="s">
        <v>1043</v>
      </c>
      <c r="E400" s="390" t="s">
        <v>14</v>
      </c>
      <c r="F400" s="391">
        <v>6</v>
      </c>
      <c r="G400" s="601"/>
      <c r="H400" s="303">
        <f>ROUND(G400*(1+$F$578),2)</f>
        <v>0</v>
      </c>
      <c r="I400" s="303">
        <f t="shared" ref="I400" si="97">ROUND(H400*F400,2)</f>
        <v>0</v>
      </c>
      <c r="J400" s="522" t="e">
        <f>I400/$G$577</f>
        <v>#DIV/0!</v>
      </c>
      <c r="K400" s="2"/>
      <c r="L400" s="2"/>
    </row>
    <row r="401" spans="1:12" ht="25.5" outlineLevel="1" x14ac:dyDescent="0.2">
      <c r="A401" s="523" t="s">
        <v>724</v>
      </c>
      <c r="B401" s="516" t="s">
        <v>118</v>
      </c>
      <c r="C401" s="524" t="s">
        <v>1044</v>
      </c>
      <c r="D401" s="519" t="s">
        <v>1045</v>
      </c>
      <c r="E401" s="525" t="s">
        <v>14</v>
      </c>
      <c r="F401" s="526">
        <v>2</v>
      </c>
      <c r="G401" s="602"/>
      <c r="H401" s="321">
        <f>ROUND(G401*(1+$F$578),2)</f>
        <v>0</v>
      </c>
      <c r="I401" s="368">
        <f t="shared" ref="I401" si="98">ROUND(H401*F401,2)</f>
        <v>0</v>
      </c>
      <c r="J401" s="527" t="e">
        <f>I401/$G$577</f>
        <v>#DIV/0!</v>
      </c>
      <c r="K401" s="2"/>
      <c r="L401" s="2"/>
    </row>
    <row r="402" spans="1:12" ht="12.75" outlineLevel="1" x14ac:dyDescent="0.2">
      <c r="A402" s="332" t="s">
        <v>725</v>
      </c>
      <c r="B402" s="324"/>
      <c r="C402" s="412"/>
      <c r="D402" s="425" t="s">
        <v>1046</v>
      </c>
      <c r="E402" s="295">
        <f>SUM(I403:I404)</f>
        <v>0</v>
      </c>
      <c r="F402" s="296"/>
      <c r="G402" s="297"/>
      <c r="H402" s="328"/>
      <c r="I402" s="292"/>
      <c r="J402" s="298" t="e">
        <f>E402/$G$577</f>
        <v>#DIV/0!</v>
      </c>
      <c r="K402" s="2"/>
      <c r="L402" s="2"/>
    </row>
    <row r="403" spans="1:12" ht="38.25" outlineLevel="1" x14ac:dyDescent="0.2">
      <c r="A403" s="528" t="s">
        <v>726</v>
      </c>
      <c r="B403" s="529" t="s">
        <v>118</v>
      </c>
      <c r="C403" s="513" t="s">
        <v>1047</v>
      </c>
      <c r="D403" s="515" t="s">
        <v>1048</v>
      </c>
      <c r="E403" s="430" t="s">
        <v>14</v>
      </c>
      <c r="F403" s="431">
        <v>1</v>
      </c>
      <c r="G403" s="593"/>
      <c r="H403" s="303">
        <f>ROUND(G403*(1+$F$578),2)</f>
        <v>0</v>
      </c>
      <c r="I403" s="303">
        <f t="shared" ref="I403" si="99">ROUND(H403*F403,2)</f>
        <v>0</v>
      </c>
      <c r="J403" s="511" t="e">
        <f>I403/$G$577</f>
        <v>#DIV/0!</v>
      </c>
      <c r="K403" s="2"/>
      <c r="L403" s="2"/>
    </row>
    <row r="404" spans="1:12" ht="25.5" outlineLevel="1" x14ac:dyDescent="0.2">
      <c r="A404" s="517" t="s">
        <v>727</v>
      </c>
      <c r="B404" s="407" t="s">
        <v>118</v>
      </c>
      <c r="C404" s="524" t="s">
        <v>1049</v>
      </c>
      <c r="D404" s="530" t="s">
        <v>1050</v>
      </c>
      <c r="E404" s="409" t="s">
        <v>14</v>
      </c>
      <c r="F404" s="410">
        <v>1</v>
      </c>
      <c r="G404" s="591"/>
      <c r="H404" s="303">
        <f>ROUND(G404*(1+$F$578),2)</f>
        <v>0</v>
      </c>
      <c r="I404" s="303">
        <f t="shared" ref="I404" si="100">ROUND(H404*F404,2)</f>
        <v>0</v>
      </c>
      <c r="J404" s="531" t="e">
        <f>I404/$G$577</f>
        <v>#DIV/0!</v>
      </c>
      <c r="K404" s="2"/>
      <c r="L404" s="2"/>
    </row>
    <row r="405" spans="1:12" ht="12.75" outlineLevel="1" x14ac:dyDescent="0.2">
      <c r="A405" s="332" t="s">
        <v>736</v>
      </c>
      <c r="B405" s="292"/>
      <c r="C405" s="412"/>
      <c r="D405" s="294" t="s">
        <v>824</v>
      </c>
      <c r="E405" s="295">
        <f>SUM(I406:I413)</f>
        <v>0</v>
      </c>
      <c r="F405" s="296"/>
      <c r="G405" s="329"/>
      <c r="H405" s="328"/>
      <c r="I405" s="324"/>
      <c r="J405" s="362" t="e">
        <f>E405/$G$577</f>
        <v>#DIV/0!</v>
      </c>
      <c r="K405" s="2"/>
      <c r="L405" s="2"/>
    </row>
    <row r="406" spans="1:12" ht="25.5" outlineLevel="1" x14ac:dyDescent="0.2">
      <c r="A406" s="507" t="s">
        <v>728</v>
      </c>
      <c r="B406" s="529" t="s">
        <v>118</v>
      </c>
      <c r="C406" s="513" t="s">
        <v>757</v>
      </c>
      <c r="D406" s="515" t="s">
        <v>758</v>
      </c>
      <c r="E406" s="430" t="s">
        <v>14</v>
      </c>
      <c r="F406" s="431">
        <v>5</v>
      </c>
      <c r="G406" s="593"/>
      <c r="H406" s="303">
        <f t="shared" ref="H406:H413" si="101">ROUND(G406*(1+$F$578),2)</f>
        <v>0</v>
      </c>
      <c r="I406" s="303">
        <f t="shared" ref="I406" si="102">ROUND(H406*F406,2)</f>
        <v>0</v>
      </c>
      <c r="J406" s="511" t="e">
        <f t="shared" ref="J406:J419" si="103">I406/$G$577</f>
        <v>#DIV/0!</v>
      </c>
      <c r="K406" s="2"/>
      <c r="L406" s="2"/>
    </row>
    <row r="407" spans="1:12" ht="25.5" outlineLevel="1" x14ac:dyDescent="0.2">
      <c r="A407" s="512" t="s">
        <v>729</v>
      </c>
      <c r="B407" s="529" t="s">
        <v>118</v>
      </c>
      <c r="C407" s="513" t="s">
        <v>1051</v>
      </c>
      <c r="D407" s="515" t="s">
        <v>1052</v>
      </c>
      <c r="E407" s="430" t="s">
        <v>14</v>
      </c>
      <c r="F407" s="431">
        <v>3</v>
      </c>
      <c r="G407" s="593"/>
      <c r="H407" s="303">
        <f t="shared" si="101"/>
        <v>0</v>
      </c>
      <c r="I407" s="303">
        <f t="shared" ref="I407:I413" si="104">ROUND(H407*F407,2)</f>
        <v>0</v>
      </c>
      <c r="J407" s="511" t="e">
        <f t="shared" si="103"/>
        <v>#DIV/0!</v>
      </c>
      <c r="K407" s="2"/>
      <c r="L407" s="2"/>
    </row>
    <row r="408" spans="1:12" ht="25.5" outlineLevel="1" x14ac:dyDescent="0.2">
      <c r="A408" s="532" t="s">
        <v>730</v>
      </c>
      <c r="B408" s="529" t="s">
        <v>118</v>
      </c>
      <c r="C408" s="513" t="s">
        <v>1053</v>
      </c>
      <c r="D408" s="515" t="s">
        <v>1054</v>
      </c>
      <c r="E408" s="430" t="s">
        <v>14</v>
      </c>
      <c r="F408" s="431">
        <v>1</v>
      </c>
      <c r="G408" s="593"/>
      <c r="H408" s="303">
        <f t="shared" si="101"/>
        <v>0</v>
      </c>
      <c r="I408" s="303">
        <f t="shared" si="104"/>
        <v>0</v>
      </c>
      <c r="J408" s="511" t="e">
        <f t="shared" si="103"/>
        <v>#DIV/0!</v>
      </c>
      <c r="K408" s="2"/>
      <c r="L408" s="2"/>
    </row>
    <row r="409" spans="1:12" ht="12.75" outlineLevel="1" x14ac:dyDescent="0.2">
      <c r="A409" s="532" t="s">
        <v>731</v>
      </c>
      <c r="B409" s="529" t="s">
        <v>226</v>
      </c>
      <c r="C409" s="513" t="s">
        <v>1055</v>
      </c>
      <c r="D409" s="515" t="s">
        <v>1056</v>
      </c>
      <c r="E409" s="430" t="s">
        <v>14</v>
      </c>
      <c r="F409" s="431">
        <v>1</v>
      </c>
      <c r="G409" s="610">
        <f>VLOOKUP(C409,Composições!$B$15:$G$1328,6,0)</f>
        <v>0</v>
      </c>
      <c r="H409" s="303">
        <f t="shared" si="101"/>
        <v>0</v>
      </c>
      <c r="I409" s="303">
        <f t="shared" si="104"/>
        <v>0</v>
      </c>
      <c r="J409" s="511" t="e">
        <f t="shared" si="103"/>
        <v>#DIV/0!</v>
      </c>
      <c r="K409" s="2"/>
      <c r="L409" s="2"/>
    </row>
    <row r="410" spans="1:12" ht="12.75" outlineLevel="1" x14ac:dyDescent="0.2">
      <c r="A410" s="517" t="s">
        <v>732</v>
      </c>
      <c r="B410" s="529" t="s">
        <v>226</v>
      </c>
      <c r="C410" s="513" t="s">
        <v>1057</v>
      </c>
      <c r="D410" s="515" t="s">
        <v>1058</v>
      </c>
      <c r="E410" s="430" t="s">
        <v>14</v>
      </c>
      <c r="F410" s="431">
        <v>1</v>
      </c>
      <c r="G410" s="610">
        <f>VLOOKUP(C410,Composições!$B$15:$G$1328,6,0)</f>
        <v>0</v>
      </c>
      <c r="H410" s="303">
        <f t="shared" si="101"/>
        <v>0</v>
      </c>
      <c r="I410" s="303">
        <f t="shared" si="104"/>
        <v>0</v>
      </c>
      <c r="J410" s="511" t="e">
        <f t="shared" si="103"/>
        <v>#DIV/0!</v>
      </c>
      <c r="K410" s="2"/>
      <c r="L410" s="2"/>
    </row>
    <row r="411" spans="1:12" ht="12.75" outlineLevel="1" x14ac:dyDescent="0.2">
      <c r="A411" s="512" t="s">
        <v>733</v>
      </c>
      <c r="B411" s="529" t="s">
        <v>226</v>
      </c>
      <c r="C411" s="513" t="s">
        <v>1059</v>
      </c>
      <c r="D411" s="515" t="s">
        <v>1060</v>
      </c>
      <c r="E411" s="430" t="s">
        <v>14</v>
      </c>
      <c r="F411" s="431">
        <v>1</v>
      </c>
      <c r="G411" s="610">
        <f>VLOOKUP(C411,Composições!$B$15:$G$1328,6,0)</f>
        <v>0</v>
      </c>
      <c r="H411" s="303">
        <f t="shared" si="101"/>
        <v>0</v>
      </c>
      <c r="I411" s="303">
        <f t="shared" si="104"/>
        <v>0</v>
      </c>
      <c r="J411" s="511" t="e">
        <f t="shared" si="103"/>
        <v>#DIV/0!</v>
      </c>
      <c r="K411" s="2"/>
      <c r="L411" s="2"/>
    </row>
    <row r="412" spans="1:12" ht="25.5" outlineLevel="1" x14ac:dyDescent="0.2">
      <c r="A412" s="512" t="s">
        <v>734</v>
      </c>
      <c r="B412" s="529" t="s">
        <v>118</v>
      </c>
      <c r="C412" s="513" t="s">
        <v>1061</v>
      </c>
      <c r="D412" s="515" t="s">
        <v>1062</v>
      </c>
      <c r="E412" s="430" t="s">
        <v>14</v>
      </c>
      <c r="F412" s="431">
        <v>2</v>
      </c>
      <c r="G412" s="593"/>
      <c r="H412" s="303">
        <f t="shared" si="101"/>
        <v>0</v>
      </c>
      <c r="I412" s="303">
        <f t="shared" si="104"/>
        <v>0</v>
      </c>
      <c r="J412" s="511" t="e">
        <f t="shared" si="103"/>
        <v>#DIV/0!</v>
      </c>
      <c r="K412" s="2"/>
      <c r="L412" s="2"/>
    </row>
    <row r="413" spans="1:12" ht="12.75" outlineLevel="1" x14ac:dyDescent="0.2">
      <c r="A413" s="533" t="s">
        <v>735</v>
      </c>
      <c r="B413" s="516" t="s">
        <v>226</v>
      </c>
      <c r="C413" s="524" t="s">
        <v>1063</v>
      </c>
      <c r="D413" s="530" t="s">
        <v>1064</v>
      </c>
      <c r="E413" s="409" t="s">
        <v>14</v>
      </c>
      <c r="F413" s="397">
        <v>1</v>
      </c>
      <c r="G413" s="610">
        <f>VLOOKUP(C413,Composições!$B$15:$G$1328,6,0)</f>
        <v>0</v>
      </c>
      <c r="H413" s="303">
        <f t="shared" si="101"/>
        <v>0</v>
      </c>
      <c r="I413" s="303">
        <f t="shared" si="104"/>
        <v>0</v>
      </c>
      <c r="J413" s="531" t="e">
        <f t="shared" si="103"/>
        <v>#DIV/0!</v>
      </c>
      <c r="K413" s="2"/>
      <c r="L413" s="2"/>
    </row>
    <row r="414" spans="1:12" ht="12.75" outlineLevel="1" x14ac:dyDescent="0.2">
      <c r="A414" s="332" t="s">
        <v>737</v>
      </c>
      <c r="B414" s="324"/>
      <c r="C414" s="412"/>
      <c r="D414" s="294" t="s">
        <v>830</v>
      </c>
      <c r="E414" s="295">
        <f>SUM(I415:I419)</f>
        <v>0</v>
      </c>
      <c r="F414" s="328"/>
      <c r="G414" s="329"/>
      <c r="H414" s="328"/>
      <c r="I414" s="324"/>
      <c r="J414" s="362" t="e">
        <f t="shared" si="103"/>
        <v>#DIV/0!</v>
      </c>
      <c r="K414" s="2"/>
      <c r="L414" s="2"/>
    </row>
    <row r="415" spans="1:12" ht="38.25" outlineLevel="1" x14ac:dyDescent="0.2">
      <c r="A415" s="528" t="s">
        <v>738</v>
      </c>
      <c r="B415" s="529" t="s">
        <v>118</v>
      </c>
      <c r="C415" s="513" t="s">
        <v>1065</v>
      </c>
      <c r="D415" s="515" t="s">
        <v>1066</v>
      </c>
      <c r="E415" s="430" t="s">
        <v>14</v>
      </c>
      <c r="F415" s="431">
        <v>7</v>
      </c>
      <c r="G415" s="593"/>
      <c r="H415" s="303">
        <f>ROUND(G415*(1+$F$578),2)</f>
        <v>0</v>
      </c>
      <c r="I415" s="303">
        <f t="shared" ref="I415" si="105">ROUND(H415*F415,2)</f>
        <v>0</v>
      </c>
      <c r="J415" s="531" t="e">
        <f t="shared" si="103"/>
        <v>#DIV/0!</v>
      </c>
      <c r="K415" s="2"/>
      <c r="L415" s="2"/>
    </row>
    <row r="416" spans="1:12" ht="38.25" outlineLevel="1" x14ac:dyDescent="0.2">
      <c r="A416" s="517" t="s">
        <v>739</v>
      </c>
      <c r="B416" s="529" t="s">
        <v>118</v>
      </c>
      <c r="C416" s="513" t="s">
        <v>1067</v>
      </c>
      <c r="D416" s="515" t="s">
        <v>1068</v>
      </c>
      <c r="E416" s="430" t="s">
        <v>129</v>
      </c>
      <c r="F416" s="431">
        <v>63</v>
      </c>
      <c r="G416" s="593"/>
      <c r="H416" s="303">
        <f>ROUND(G416*(1+$F$578),2)</f>
        <v>0</v>
      </c>
      <c r="I416" s="303">
        <f t="shared" ref="I416:I419" si="106">ROUND(H416*F416,2)</f>
        <v>0</v>
      </c>
      <c r="J416" s="531" t="e">
        <f t="shared" si="103"/>
        <v>#DIV/0!</v>
      </c>
      <c r="K416" s="2"/>
      <c r="L416" s="2"/>
    </row>
    <row r="417" spans="1:12" ht="38.25" outlineLevel="1" x14ac:dyDescent="0.2">
      <c r="A417" s="512" t="s">
        <v>740</v>
      </c>
      <c r="B417" s="529" t="s">
        <v>118</v>
      </c>
      <c r="C417" s="513" t="s">
        <v>1069</v>
      </c>
      <c r="D417" s="515" t="s">
        <v>1070</v>
      </c>
      <c r="E417" s="430" t="s">
        <v>14</v>
      </c>
      <c r="F417" s="431">
        <v>1</v>
      </c>
      <c r="G417" s="593"/>
      <c r="H417" s="303">
        <f>ROUND(G417*(1+$F$578),2)</f>
        <v>0</v>
      </c>
      <c r="I417" s="303">
        <f t="shared" si="106"/>
        <v>0</v>
      </c>
      <c r="J417" s="531" t="e">
        <f t="shared" si="103"/>
        <v>#DIV/0!</v>
      </c>
      <c r="K417" s="2"/>
      <c r="L417" s="2"/>
    </row>
    <row r="418" spans="1:12" ht="38.25" outlineLevel="1" x14ac:dyDescent="0.2">
      <c r="A418" s="532" t="s">
        <v>741</v>
      </c>
      <c r="B418" s="529" t="s">
        <v>118</v>
      </c>
      <c r="C418" s="513" t="s">
        <v>1071</v>
      </c>
      <c r="D418" s="515" t="s">
        <v>1072</v>
      </c>
      <c r="E418" s="430" t="s">
        <v>14</v>
      </c>
      <c r="F418" s="431">
        <v>2</v>
      </c>
      <c r="G418" s="593"/>
      <c r="H418" s="303">
        <f>ROUND(G418*(1+$F$578),2)</f>
        <v>0</v>
      </c>
      <c r="I418" s="303">
        <f t="shared" si="106"/>
        <v>0</v>
      </c>
      <c r="J418" s="531" t="e">
        <f t="shared" si="103"/>
        <v>#DIV/0!</v>
      </c>
      <c r="K418" s="2"/>
      <c r="L418" s="2"/>
    </row>
    <row r="419" spans="1:12" ht="38.25" outlineLevel="1" x14ac:dyDescent="0.2">
      <c r="A419" s="532" t="s">
        <v>742</v>
      </c>
      <c r="B419" s="516" t="s">
        <v>118</v>
      </c>
      <c r="C419" s="524" t="s">
        <v>1073</v>
      </c>
      <c r="D419" s="519" t="s">
        <v>1074</v>
      </c>
      <c r="E419" s="396" t="s">
        <v>14</v>
      </c>
      <c r="F419" s="397">
        <v>4</v>
      </c>
      <c r="G419" s="591"/>
      <c r="H419" s="303">
        <f>ROUND(G419*(1+$F$578),2)</f>
        <v>0</v>
      </c>
      <c r="I419" s="303">
        <f t="shared" si="106"/>
        <v>0</v>
      </c>
      <c r="J419" s="531" t="e">
        <f t="shared" si="103"/>
        <v>#DIV/0!</v>
      </c>
      <c r="K419" s="2"/>
      <c r="L419" s="2"/>
    </row>
    <row r="420" spans="1:12" ht="12.75" outlineLevel="1" x14ac:dyDescent="0.2">
      <c r="A420" s="332" t="s">
        <v>743</v>
      </c>
      <c r="B420" s="324"/>
      <c r="C420" s="412"/>
      <c r="D420" s="425" t="s">
        <v>1075</v>
      </c>
      <c r="E420" s="327">
        <f>SUM(I421:I423)</f>
        <v>0</v>
      </c>
      <c r="F420" s="328"/>
      <c r="G420" s="329"/>
      <c r="H420" s="328"/>
      <c r="I420" s="324"/>
      <c r="J420" s="362" t="e">
        <f>E420/$G$577</f>
        <v>#DIV/0!</v>
      </c>
      <c r="K420" s="2"/>
      <c r="L420" s="2"/>
    </row>
    <row r="421" spans="1:12" ht="25.5" outlineLevel="1" x14ac:dyDescent="0.2">
      <c r="A421" s="528" t="s">
        <v>744</v>
      </c>
      <c r="B421" s="529" t="s">
        <v>118</v>
      </c>
      <c r="C421" s="513" t="s">
        <v>1076</v>
      </c>
      <c r="D421" s="515" t="s">
        <v>1077</v>
      </c>
      <c r="E421" s="430" t="s">
        <v>14</v>
      </c>
      <c r="F421" s="431">
        <v>36</v>
      </c>
      <c r="G421" s="593"/>
      <c r="H421" s="303">
        <f>ROUND(G421*(1+$F$578),2)</f>
        <v>0</v>
      </c>
      <c r="I421" s="303">
        <f t="shared" ref="I421" si="107">ROUND(H421*F421,2)</f>
        <v>0</v>
      </c>
      <c r="J421" s="531" t="e">
        <f>I421/$G$577</f>
        <v>#DIV/0!</v>
      </c>
      <c r="K421" s="2"/>
      <c r="L421" s="2"/>
    </row>
    <row r="422" spans="1:12" ht="12.75" outlineLevel="1" x14ac:dyDescent="0.2">
      <c r="A422" s="512" t="s">
        <v>1428</v>
      </c>
      <c r="B422" s="529" t="s">
        <v>226</v>
      </c>
      <c r="C422" s="513" t="s">
        <v>1078</v>
      </c>
      <c r="D422" s="515" t="s">
        <v>1079</v>
      </c>
      <c r="E422" s="430" t="s">
        <v>14</v>
      </c>
      <c r="F422" s="431">
        <v>34</v>
      </c>
      <c r="G422" s="610">
        <f>VLOOKUP(C422,Composições!$B$15:$G$1328,6,0)</f>
        <v>0</v>
      </c>
      <c r="H422" s="303">
        <f>ROUND(G422*(1+$F$578),2)</f>
        <v>0</v>
      </c>
      <c r="I422" s="303">
        <f t="shared" ref="I422:I423" si="108">ROUND(H422*F422,2)</f>
        <v>0</v>
      </c>
      <c r="J422" s="531" t="e">
        <f>I422/$G$577</f>
        <v>#DIV/0!</v>
      </c>
      <c r="K422" s="2"/>
      <c r="L422" s="2"/>
    </row>
    <row r="423" spans="1:12" ht="26.25" outlineLevel="1" thickBot="1" x14ac:dyDescent="0.25">
      <c r="A423" s="517" t="s">
        <v>1429</v>
      </c>
      <c r="B423" s="529" t="s">
        <v>118</v>
      </c>
      <c r="C423" s="513" t="s">
        <v>1080</v>
      </c>
      <c r="D423" s="515" t="s">
        <v>1081</v>
      </c>
      <c r="E423" s="430" t="s">
        <v>109</v>
      </c>
      <c r="F423" s="431">
        <v>5</v>
      </c>
      <c r="G423" s="593"/>
      <c r="H423" s="303">
        <f>ROUND(G423*(1+$F$578),2)</f>
        <v>0</v>
      </c>
      <c r="I423" s="303">
        <f t="shared" si="108"/>
        <v>0</v>
      </c>
      <c r="J423" s="531" t="e">
        <f>I423/$G$577</f>
        <v>#DIV/0!</v>
      </c>
      <c r="K423" s="2"/>
      <c r="L423" s="2"/>
    </row>
    <row r="424" spans="1:12" ht="15.75" outlineLevel="1" thickBot="1" x14ac:dyDescent="0.25">
      <c r="A424" s="284">
        <v>17</v>
      </c>
      <c r="B424" s="285"/>
      <c r="C424" s="313"/>
      <c r="D424" s="287" t="s">
        <v>1082</v>
      </c>
      <c r="E424" s="288">
        <f>SUM(E425,E430,E445,E455,E467,E470)</f>
        <v>0</v>
      </c>
      <c r="F424" s="288"/>
      <c r="G424" s="289"/>
      <c r="H424" s="288"/>
      <c r="I424" s="288"/>
      <c r="J424" s="290" t="e">
        <f>E424/$G$577</f>
        <v>#DIV/0!</v>
      </c>
      <c r="K424" s="2"/>
      <c r="L424" s="2"/>
    </row>
    <row r="425" spans="1:12" ht="12.75" outlineLevel="1" x14ac:dyDescent="0.2">
      <c r="A425" s="291" t="s">
        <v>1119</v>
      </c>
      <c r="B425" s="292"/>
      <c r="C425" s="293"/>
      <c r="D425" s="294" t="s">
        <v>177</v>
      </c>
      <c r="E425" s="295">
        <f>SUM(I426:I429)</f>
        <v>0</v>
      </c>
      <c r="F425" s="296"/>
      <c r="G425" s="297"/>
      <c r="H425" s="296"/>
      <c r="I425" s="292"/>
      <c r="J425" s="362" t="e">
        <f>E425/$G$577</f>
        <v>#DIV/0!</v>
      </c>
      <c r="K425" s="2"/>
      <c r="L425" s="2"/>
    </row>
    <row r="426" spans="1:12" ht="38.25" outlineLevel="1" x14ac:dyDescent="0.2">
      <c r="A426" s="528" t="s">
        <v>1120</v>
      </c>
      <c r="B426" s="529" t="s">
        <v>118</v>
      </c>
      <c r="C426" s="513">
        <v>101875</v>
      </c>
      <c r="D426" s="515" t="s">
        <v>1083</v>
      </c>
      <c r="E426" s="430" t="s">
        <v>14</v>
      </c>
      <c r="F426" s="431">
        <v>1</v>
      </c>
      <c r="G426" s="593"/>
      <c r="H426" s="303">
        <f>ROUND(G426*(1+$F$578),2)</f>
        <v>0</v>
      </c>
      <c r="I426" s="303">
        <f t="shared" ref="I426" si="109">ROUND(H426*F426,2)</f>
        <v>0</v>
      </c>
      <c r="J426" s="531" t="e">
        <f>I426/$G$577</f>
        <v>#DIV/0!</v>
      </c>
      <c r="K426" s="2"/>
      <c r="L426" s="2"/>
    </row>
    <row r="427" spans="1:12" ht="38.25" outlineLevel="1" x14ac:dyDescent="0.2">
      <c r="A427" s="532" t="s">
        <v>1124</v>
      </c>
      <c r="B427" s="529" t="s">
        <v>118</v>
      </c>
      <c r="C427" s="513" t="s">
        <v>1084</v>
      </c>
      <c r="D427" s="515" t="s">
        <v>1085</v>
      </c>
      <c r="E427" s="430" t="s">
        <v>14</v>
      </c>
      <c r="F427" s="431">
        <v>2</v>
      </c>
      <c r="G427" s="593"/>
      <c r="H427" s="303">
        <f>ROUND(G427*(1+$F$578),2)</f>
        <v>0</v>
      </c>
      <c r="I427" s="303">
        <f t="shared" ref="I427:I429" si="110">ROUND(H427*F427,2)</f>
        <v>0</v>
      </c>
      <c r="J427" s="531" t="e">
        <f>I427/$G$577</f>
        <v>#DIV/0!</v>
      </c>
      <c r="K427" s="2"/>
      <c r="L427" s="2"/>
    </row>
    <row r="428" spans="1:12" ht="38.25" outlineLevel="1" x14ac:dyDescent="0.2">
      <c r="A428" s="517" t="s">
        <v>1125</v>
      </c>
      <c r="B428" s="529" t="s">
        <v>118</v>
      </c>
      <c r="C428" s="513" t="s">
        <v>1086</v>
      </c>
      <c r="D428" s="515" t="s">
        <v>1087</v>
      </c>
      <c r="E428" s="430" t="s">
        <v>14</v>
      </c>
      <c r="F428" s="431">
        <v>3</v>
      </c>
      <c r="G428" s="593"/>
      <c r="H428" s="303">
        <f>ROUND(G428*(1+$F$578),2)</f>
        <v>0</v>
      </c>
      <c r="I428" s="303">
        <f t="shared" si="110"/>
        <v>0</v>
      </c>
      <c r="J428" s="531" t="e">
        <f>I428/$G$577</f>
        <v>#DIV/0!</v>
      </c>
      <c r="K428" s="2"/>
      <c r="L428" s="2"/>
    </row>
    <row r="429" spans="1:12" ht="25.5" outlineLevel="1" x14ac:dyDescent="0.2">
      <c r="A429" s="523" t="s">
        <v>1126</v>
      </c>
      <c r="B429" s="516" t="s">
        <v>118</v>
      </c>
      <c r="C429" s="534" t="s">
        <v>1088</v>
      </c>
      <c r="D429" s="530" t="s">
        <v>1089</v>
      </c>
      <c r="E429" s="409" t="s">
        <v>14</v>
      </c>
      <c r="F429" s="410">
        <v>1</v>
      </c>
      <c r="G429" s="603"/>
      <c r="H429" s="321">
        <f>ROUND(G429*(1+$F$578),2)</f>
        <v>0</v>
      </c>
      <c r="I429" s="303">
        <f t="shared" si="110"/>
        <v>0</v>
      </c>
      <c r="J429" s="531" t="e">
        <f>I429/$G$577</f>
        <v>#DIV/0!</v>
      </c>
      <c r="K429" s="2"/>
      <c r="L429" s="2"/>
    </row>
    <row r="430" spans="1:12" ht="12.75" outlineLevel="1" x14ac:dyDescent="0.2">
      <c r="A430" s="332" t="s">
        <v>1123</v>
      </c>
      <c r="B430" s="324"/>
      <c r="C430" s="293"/>
      <c r="D430" s="294" t="s">
        <v>1090</v>
      </c>
      <c r="E430" s="295">
        <f>SUM(I431:I444)</f>
        <v>0</v>
      </c>
      <c r="F430" s="296"/>
      <c r="G430" s="297"/>
      <c r="H430" s="328"/>
      <c r="I430" s="324"/>
      <c r="J430" s="362" t="e">
        <f>E430/$G$577</f>
        <v>#DIV/0!</v>
      </c>
      <c r="K430" s="2"/>
      <c r="L430" s="2"/>
    </row>
    <row r="431" spans="1:12" ht="25.5" outlineLevel="1" x14ac:dyDescent="0.2">
      <c r="A431" s="528" t="s">
        <v>1127</v>
      </c>
      <c r="B431" s="529" t="s">
        <v>118</v>
      </c>
      <c r="C431" s="513" t="s">
        <v>1091</v>
      </c>
      <c r="D431" s="515" t="s">
        <v>1092</v>
      </c>
      <c r="E431" s="430" t="s">
        <v>14</v>
      </c>
      <c r="F431" s="431">
        <v>57</v>
      </c>
      <c r="G431" s="593"/>
      <c r="H431" s="303">
        <f t="shared" ref="H431:H444" si="111">ROUND(G431*(1+$F$578),2)</f>
        <v>0</v>
      </c>
      <c r="I431" s="303">
        <f t="shared" ref="I431" si="112">ROUND(H431*F431,2)</f>
        <v>0</v>
      </c>
      <c r="J431" s="531" t="e">
        <f t="shared" ref="J431:J444" si="113">I431/$G$577</f>
        <v>#DIV/0!</v>
      </c>
      <c r="K431" s="2"/>
      <c r="L431" s="2"/>
    </row>
    <row r="432" spans="1:12" ht="25.5" outlineLevel="1" x14ac:dyDescent="0.2">
      <c r="A432" s="517" t="s">
        <v>1128</v>
      </c>
      <c r="B432" s="529" t="s">
        <v>118</v>
      </c>
      <c r="C432" s="513" t="s">
        <v>1093</v>
      </c>
      <c r="D432" s="515" t="s">
        <v>1094</v>
      </c>
      <c r="E432" s="430" t="s">
        <v>14</v>
      </c>
      <c r="F432" s="431">
        <v>8</v>
      </c>
      <c r="G432" s="593"/>
      <c r="H432" s="303">
        <f t="shared" si="111"/>
        <v>0</v>
      </c>
      <c r="I432" s="303">
        <f t="shared" ref="I432:I444" si="114">ROUND(H432*F432,2)</f>
        <v>0</v>
      </c>
      <c r="J432" s="531" t="e">
        <f t="shared" si="113"/>
        <v>#DIV/0!</v>
      </c>
      <c r="K432" s="2"/>
      <c r="L432" s="2"/>
    </row>
    <row r="433" spans="1:12" ht="25.5" outlineLevel="1" x14ac:dyDescent="0.2">
      <c r="A433" s="512" t="s">
        <v>1129</v>
      </c>
      <c r="B433" s="529" t="s">
        <v>118</v>
      </c>
      <c r="C433" s="513" t="s">
        <v>1095</v>
      </c>
      <c r="D433" s="515" t="s">
        <v>1096</v>
      </c>
      <c r="E433" s="430" t="s">
        <v>14</v>
      </c>
      <c r="F433" s="431">
        <v>4</v>
      </c>
      <c r="G433" s="593"/>
      <c r="H433" s="303">
        <f t="shared" si="111"/>
        <v>0</v>
      </c>
      <c r="I433" s="303">
        <f t="shared" si="114"/>
        <v>0</v>
      </c>
      <c r="J433" s="531" t="e">
        <f t="shared" si="113"/>
        <v>#DIV/0!</v>
      </c>
      <c r="K433" s="2"/>
      <c r="L433" s="2"/>
    </row>
    <row r="434" spans="1:12" ht="25.5" outlineLevel="1" x14ac:dyDescent="0.2">
      <c r="A434" s="512" t="s">
        <v>1130</v>
      </c>
      <c r="B434" s="529" t="s">
        <v>118</v>
      </c>
      <c r="C434" s="513" t="s">
        <v>1097</v>
      </c>
      <c r="D434" s="515" t="s">
        <v>1098</v>
      </c>
      <c r="E434" s="430" t="s">
        <v>14</v>
      </c>
      <c r="F434" s="431">
        <v>18</v>
      </c>
      <c r="G434" s="593"/>
      <c r="H434" s="303">
        <f t="shared" si="111"/>
        <v>0</v>
      </c>
      <c r="I434" s="303">
        <f t="shared" si="114"/>
        <v>0</v>
      </c>
      <c r="J434" s="531" t="e">
        <f t="shared" si="113"/>
        <v>#DIV/0!</v>
      </c>
      <c r="K434" s="2"/>
      <c r="L434" s="2"/>
    </row>
    <row r="435" spans="1:12" ht="25.5" outlineLevel="1" x14ac:dyDescent="0.2">
      <c r="A435" s="517" t="s">
        <v>1131</v>
      </c>
      <c r="B435" s="529" t="s">
        <v>118</v>
      </c>
      <c r="C435" s="513" t="s">
        <v>1099</v>
      </c>
      <c r="D435" s="515" t="s">
        <v>1100</v>
      </c>
      <c r="E435" s="430" t="s">
        <v>14</v>
      </c>
      <c r="F435" s="431">
        <v>4</v>
      </c>
      <c r="G435" s="593"/>
      <c r="H435" s="303">
        <f t="shared" si="111"/>
        <v>0</v>
      </c>
      <c r="I435" s="303">
        <f t="shared" si="114"/>
        <v>0</v>
      </c>
      <c r="J435" s="531" t="e">
        <f t="shared" si="113"/>
        <v>#DIV/0!</v>
      </c>
      <c r="K435" s="2"/>
      <c r="L435" s="2"/>
    </row>
    <row r="436" spans="1:12" ht="25.5" outlineLevel="1" x14ac:dyDescent="0.2">
      <c r="A436" s="512" t="s">
        <v>1132</v>
      </c>
      <c r="B436" s="529" t="s">
        <v>118</v>
      </c>
      <c r="C436" s="513" t="s">
        <v>1101</v>
      </c>
      <c r="D436" s="515" t="s">
        <v>1102</v>
      </c>
      <c r="E436" s="430" t="s">
        <v>14</v>
      </c>
      <c r="F436" s="431">
        <v>1</v>
      </c>
      <c r="G436" s="593"/>
      <c r="H436" s="303">
        <f t="shared" si="111"/>
        <v>0</v>
      </c>
      <c r="I436" s="303">
        <f t="shared" si="114"/>
        <v>0</v>
      </c>
      <c r="J436" s="531" t="e">
        <f t="shared" si="113"/>
        <v>#DIV/0!</v>
      </c>
      <c r="K436" s="2"/>
      <c r="L436" s="2"/>
    </row>
    <row r="437" spans="1:12" ht="25.5" outlineLevel="1" x14ac:dyDescent="0.2">
      <c r="A437" s="532" t="s">
        <v>1133</v>
      </c>
      <c r="B437" s="529" t="s">
        <v>118</v>
      </c>
      <c r="C437" s="513" t="s">
        <v>1103</v>
      </c>
      <c r="D437" s="515" t="s">
        <v>1104</v>
      </c>
      <c r="E437" s="430" t="s">
        <v>14</v>
      </c>
      <c r="F437" s="431">
        <v>2</v>
      </c>
      <c r="G437" s="593"/>
      <c r="H437" s="303">
        <f t="shared" si="111"/>
        <v>0</v>
      </c>
      <c r="I437" s="303">
        <f t="shared" si="114"/>
        <v>0</v>
      </c>
      <c r="J437" s="531" t="e">
        <f t="shared" si="113"/>
        <v>#DIV/0!</v>
      </c>
      <c r="K437" s="2"/>
      <c r="L437" s="2"/>
    </row>
    <row r="438" spans="1:12" ht="25.5" outlineLevel="1" x14ac:dyDescent="0.2">
      <c r="A438" s="517" t="s">
        <v>1134</v>
      </c>
      <c r="B438" s="529" t="s">
        <v>118</v>
      </c>
      <c r="C438" s="513" t="s">
        <v>1105</v>
      </c>
      <c r="D438" s="515" t="s">
        <v>1106</v>
      </c>
      <c r="E438" s="430" t="s">
        <v>14</v>
      </c>
      <c r="F438" s="431">
        <v>2</v>
      </c>
      <c r="G438" s="593"/>
      <c r="H438" s="303">
        <f t="shared" si="111"/>
        <v>0</v>
      </c>
      <c r="I438" s="303">
        <f t="shared" si="114"/>
        <v>0</v>
      </c>
      <c r="J438" s="531" t="e">
        <f t="shared" si="113"/>
        <v>#DIV/0!</v>
      </c>
      <c r="K438" s="2"/>
      <c r="L438" s="2"/>
    </row>
    <row r="439" spans="1:12" ht="25.5" outlineLevel="1" x14ac:dyDescent="0.2">
      <c r="A439" s="512" t="s">
        <v>1135</v>
      </c>
      <c r="B439" s="529" t="s">
        <v>118</v>
      </c>
      <c r="C439" s="513" t="s">
        <v>1107</v>
      </c>
      <c r="D439" s="515" t="s">
        <v>1108</v>
      </c>
      <c r="E439" s="430" t="s">
        <v>14</v>
      </c>
      <c r="F439" s="431">
        <v>8</v>
      </c>
      <c r="G439" s="593"/>
      <c r="H439" s="303">
        <f t="shared" si="111"/>
        <v>0</v>
      </c>
      <c r="I439" s="303">
        <f t="shared" si="114"/>
        <v>0</v>
      </c>
      <c r="J439" s="531" t="e">
        <f t="shared" si="113"/>
        <v>#DIV/0!</v>
      </c>
      <c r="K439" s="2"/>
      <c r="L439" s="2"/>
    </row>
    <row r="440" spans="1:12" ht="25.5" outlineLevel="1" x14ac:dyDescent="0.2">
      <c r="A440" s="532" t="s">
        <v>1136</v>
      </c>
      <c r="B440" s="529" t="s">
        <v>118</v>
      </c>
      <c r="C440" s="513" t="s">
        <v>1109</v>
      </c>
      <c r="D440" s="515" t="s">
        <v>1110</v>
      </c>
      <c r="E440" s="430" t="s">
        <v>14</v>
      </c>
      <c r="F440" s="431">
        <v>2</v>
      </c>
      <c r="G440" s="593"/>
      <c r="H440" s="303">
        <f t="shared" si="111"/>
        <v>0</v>
      </c>
      <c r="I440" s="303">
        <f t="shared" si="114"/>
        <v>0</v>
      </c>
      <c r="J440" s="531" t="e">
        <f t="shared" si="113"/>
        <v>#DIV/0!</v>
      </c>
      <c r="K440" s="2"/>
      <c r="L440" s="2"/>
    </row>
    <row r="441" spans="1:12" ht="12.75" outlineLevel="1" x14ac:dyDescent="0.2">
      <c r="A441" s="532" t="s">
        <v>1137</v>
      </c>
      <c r="B441" s="529" t="s">
        <v>226</v>
      </c>
      <c r="C441" s="513" t="s">
        <v>1111</v>
      </c>
      <c r="D441" s="515" t="s">
        <v>1112</v>
      </c>
      <c r="E441" s="430" t="s">
        <v>14</v>
      </c>
      <c r="F441" s="431">
        <v>1</v>
      </c>
      <c r="G441" s="610">
        <f>VLOOKUP(C441,Composições!$B$15:$G$1328,6,0)</f>
        <v>0</v>
      </c>
      <c r="H441" s="303">
        <f t="shared" si="111"/>
        <v>0</v>
      </c>
      <c r="I441" s="303">
        <f t="shared" si="114"/>
        <v>0</v>
      </c>
      <c r="J441" s="531" t="e">
        <f t="shared" si="113"/>
        <v>#DIV/0!</v>
      </c>
      <c r="K441" s="2"/>
      <c r="L441" s="2"/>
    </row>
    <row r="442" spans="1:12" ht="12.75" outlineLevel="1" x14ac:dyDescent="0.2">
      <c r="A442" s="532" t="s">
        <v>1138</v>
      </c>
      <c r="B442" s="529" t="s">
        <v>226</v>
      </c>
      <c r="C442" s="513" t="s">
        <v>1113</v>
      </c>
      <c r="D442" s="515" t="s">
        <v>1114</v>
      </c>
      <c r="E442" s="430" t="s">
        <v>14</v>
      </c>
      <c r="F442" s="431">
        <v>5</v>
      </c>
      <c r="G442" s="610">
        <f>VLOOKUP(C442,Composições!$B$15:$G$1328,6,0)</f>
        <v>0</v>
      </c>
      <c r="H442" s="303">
        <f t="shared" si="111"/>
        <v>0</v>
      </c>
      <c r="I442" s="303">
        <f t="shared" si="114"/>
        <v>0</v>
      </c>
      <c r="J442" s="531" t="e">
        <f t="shared" si="113"/>
        <v>#DIV/0!</v>
      </c>
      <c r="K442" s="2"/>
      <c r="L442" s="2"/>
    </row>
    <row r="443" spans="1:12" ht="12.75" outlineLevel="1" x14ac:dyDescent="0.2">
      <c r="A443" s="532" t="s">
        <v>1139</v>
      </c>
      <c r="B443" s="529" t="s">
        <v>226</v>
      </c>
      <c r="C443" s="513" t="s">
        <v>1115</v>
      </c>
      <c r="D443" s="515" t="s">
        <v>1116</v>
      </c>
      <c r="E443" s="430" t="s">
        <v>14</v>
      </c>
      <c r="F443" s="431">
        <v>24</v>
      </c>
      <c r="G443" s="610">
        <f>VLOOKUP(C443,Composições!$B$15:$G$1328,6,0)</f>
        <v>0</v>
      </c>
      <c r="H443" s="303">
        <f t="shared" si="111"/>
        <v>0</v>
      </c>
      <c r="I443" s="303">
        <f t="shared" si="114"/>
        <v>0</v>
      </c>
      <c r="J443" s="531" t="e">
        <f t="shared" si="113"/>
        <v>#DIV/0!</v>
      </c>
      <c r="K443" s="2"/>
      <c r="L443" s="2"/>
    </row>
    <row r="444" spans="1:12" ht="12.75" outlineLevel="1" x14ac:dyDescent="0.2">
      <c r="A444" s="533" t="s">
        <v>1140</v>
      </c>
      <c r="B444" s="516" t="s">
        <v>226</v>
      </c>
      <c r="C444" s="524" t="s">
        <v>1117</v>
      </c>
      <c r="D444" s="530" t="s">
        <v>1118</v>
      </c>
      <c r="E444" s="396" t="s">
        <v>14</v>
      </c>
      <c r="F444" s="410">
        <v>8</v>
      </c>
      <c r="G444" s="610">
        <f>VLOOKUP(C444,Composições!$B$15:$G$1328,6,0)</f>
        <v>0</v>
      </c>
      <c r="H444" s="321">
        <f t="shared" si="111"/>
        <v>0</v>
      </c>
      <c r="I444" s="303">
        <f t="shared" si="114"/>
        <v>0</v>
      </c>
      <c r="J444" s="531" t="e">
        <f t="shared" si="113"/>
        <v>#DIV/0!</v>
      </c>
      <c r="K444" s="2"/>
      <c r="L444" s="2"/>
    </row>
    <row r="445" spans="1:12" ht="12.75" outlineLevel="1" x14ac:dyDescent="0.2">
      <c r="A445" s="291" t="s">
        <v>1141</v>
      </c>
      <c r="B445" s="324"/>
      <c r="C445" s="412"/>
      <c r="D445" s="294" t="s">
        <v>1142</v>
      </c>
      <c r="E445" s="327">
        <f>SUM(I446:I454)</f>
        <v>0</v>
      </c>
      <c r="F445" s="296"/>
      <c r="G445" s="297"/>
      <c r="H445" s="328"/>
      <c r="I445" s="324"/>
      <c r="J445" s="362" t="e">
        <f>E445/$G$577</f>
        <v>#DIV/0!</v>
      </c>
      <c r="K445" s="2"/>
      <c r="L445" s="2"/>
    </row>
    <row r="446" spans="1:12" ht="38.25" outlineLevel="1" x14ac:dyDescent="0.2">
      <c r="A446" s="528" t="s">
        <v>1225</v>
      </c>
      <c r="B446" s="529" t="s">
        <v>118</v>
      </c>
      <c r="C446" s="513" t="s">
        <v>1143</v>
      </c>
      <c r="D446" s="515" t="s">
        <v>1144</v>
      </c>
      <c r="E446" s="430" t="s">
        <v>129</v>
      </c>
      <c r="F446" s="431">
        <v>408.3</v>
      </c>
      <c r="G446" s="593"/>
      <c r="H446" s="303">
        <f t="shared" ref="H446:H454" si="115">ROUND(G446*(1+$F$578),2)</f>
        <v>0</v>
      </c>
      <c r="I446" s="303">
        <f t="shared" ref="I446" si="116">ROUND(H446*F446,2)</f>
        <v>0</v>
      </c>
      <c r="J446" s="531" t="e">
        <f t="shared" ref="J446:J454" si="117">I446/$G$577</f>
        <v>#DIV/0!</v>
      </c>
      <c r="K446" s="2"/>
      <c r="L446" s="2"/>
    </row>
    <row r="447" spans="1:12" ht="38.25" outlineLevel="1" x14ac:dyDescent="0.2">
      <c r="A447" s="517" t="s">
        <v>1226</v>
      </c>
      <c r="B447" s="529" t="s">
        <v>118</v>
      </c>
      <c r="C447" s="513" t="s">
        <v>1145</v>
      </c>
      <c r="D447" s="515" t="s">
        <v>1146</v>
      </c>
      <c r="E447" s="430" t="s">
        <v>129</v>
      </c>
      <c r="F447" s="431">
        <v>174.4</v>
      </c>
      <c r="G447" s="593"/>
      <c r="H447" s="303">
        <f t="shared" si="115"/>
        <v>0</v>
      </c>
      <c r="I447" s="303">
        <f t="shared" ref="I447:I454" si="118">ROUND(H447*F447,2)</f>
        <v>0</v>
      </c>
      <c r="J447" s="531" t="e">
        <f t="shared" si="117"/>
        <v>#DIV/0!</v>
      </c>
      <c r="K447" s="2"/>
      <c r="L447" s="2"/>
    </row>
    <row r="448" spans="1:12" ht="38.25" outlineLevel="1" x14ac:dyDescent="0.2">
      <c r="A448" s="512" t="s">
        <v>1227</v>
      </c>
      <c r="B448" s="529" t="s">
        <v>118</v>
      </c>
      <c r="C448" s="513" t="s">
        <v>1147</v>
      </c>
      <c r="D448" s="515" t="s">
        <v>1148</v>
      </c>
      <c r="E448" s="430" t="s">
        <v>129</v>
      </c>
      <c r="F448" s="431">
        <v>334.9</v>
      </c>
      <c r="G448" s="593"/>
      <c r="H448" s="303">
        <f t="shared" si="115"/>
        <v>0</v>
      </c>
      <c r="I448" s="303">
        <f t="shared" si="118"/>
        <v>0</v>
      </c>
      <c r="J448" s="531" t="e">
        <f t="shared" si="117"/>
        <v>#DIV/0!</v>
      </c>
      <c r="K448" s="2"/>
      <c r="L448" s="2"/>
    </row>
    <row r="449" spans="1:12" ht="38.25" outlineLevel="1" x14ac:dyDescent="0.2">
      <c r="A449" s="512" t="s">
        <v>1228</v>
      </c>
      <c r="B449" s="529" t="s">
        <v>118</v>
      </c>
      <c r="C449" s="513" t="s">
        <v>1149</v>
      </c>
      <c r="D449" s="515" t="s">
        <v>1150</v>
      </c>
      <c r="E449" s="430" t="s">
        <v>129</v>
      </c>
      <c r="F449" s="431">
        <v>10.199999999999999</v>
      </c>
      <c r="G449" s="593"/>
      <c r="H449" s="303">
        <f t="shared" si="115"/>
        <v>0</v>
      </c>
      <c r="I449" s="303">
        <f t="shared" si="118"/>
        <v>0</v>
      </c>
      <c r="J449" s="531" t="e">
        <f t="shared" si="117"/>
        <v>#DIV/0!</v>
      </c>
      <c r="K449" s="2"/>
      <c r="L449" s="2"/>
    </row>
    <row r="450" spans="1:12" ht="38.25" outlineLevel="1" x14ac:dyDescent="0.2">
      <c r="A450" s="512" t="s">
        <v>1229</v>
      </c>
      <c r="B450" s="529" t="s">
        <v>118</v>
      </c>
      <c r="C450" s="513" t="s">
        <v>1151</v>
      </c>
      <c r="D450" s="515" t="s">
        <v>1152</v>
      </c>
      <c r="E450" s="430" t="s">
        <v>129</v>
      </c>
      <c r="F450" s="431">
        <v>40</v>
      </c>
      <c r="G450" s="593"/>
      <c r="H450" s="303">
        <f t="shared" si="115"/>
        <v>0</v>
      </c>
      <c r="I450" s="303">
        <f t="shared" si="118"/>
        <v>0</v>
      </c>
      <c r="J450" s="531" t="e">
        <f t="shared" si="117"/>
        <v>#DIV/0!</v>
      </c>
      <c r="K450" s="2"/>
      <c r="L450" s="2"/>
    </row>
    <row r="451" spans="1:12" ht="25.5" outlineLevel="1" x14ac:dyDescent="0.2">
      <c r="A451" s="532" t="s">
        <v>1230</v>
      </c>
      <c r="B451" s="529" t="s">
        <v>226</v>
      </c>
      <c r="C451" s="513" t="s">
        <v>1153</v>
      </c>
      <c r="D451" s="515" t="s">
        <v>1154</v>
      </c>
      <c r="E451" s="430" t="s">
        <v>129</v>
      </c>
      <c r="F451" s="431">
        <v>29.8</v>
      </c>
      <c r="G451" s="610">
        <f>VLOOKUP(C451,Composições!$B$15:$G$1328,6,0)</f>
        <v>0</v>
      </c>
      <c r="H451" s="303">
        <f t="shared" si="115"/>
        <v>0</v>
      </c>
      <c r="I451" s="303">
        <f t="shared" si="118"/>
        <v>0</v>
      </c>
      <c r="J451" s="531" t="e">
        <f t="shared" si="117"/>
        <v>#DIV/0!</v>
      </c>
      <c r="K451" s="2"/>
      <c r="L451" s="2"/>
    </row>
    <row r="452" spans="1:12" ht="38.25" outlineLevel="1" x14ac:dyDescent="0.2">
      <c r="A452" s="517" t="s">
        <v>1231</v>
      </c>
      <c r="B452" s="529" t="s">
        <v>118</v>
      </c>
      <c r="C452" s="513" t="s">
        <v>1155</v>
      </c>
      <c r="D452" s="515" t="s">
        <v>1156</v>
      </c>
      <c r="E452" s="430" t="s">
        <v>14</v>
      </c>
      <c r="F452" s="431">
        <v>11</v>
      </c>
      <c r="G452" s="593"/>
      <c r="H452" s="303">
        <f t="shared" si="115"/>
        <v>0</v>
      </c>
      <c r="I452" s="303">
        <f t="shared" si="118"/>
        <v>0</v>
      </c>
      <c r="J452" s="531" t="e">
        <f t="shared" si="117"/>
        <v>#DIV/0!</v>
      </c>
      <c r="K452" s="2"/>
      <c r="L452" s="2"/>
    </row>
    <row r="453" spans="1:12" ht="25.5" outlineLevel="1" x14ac:dyDescent="0.2">
      <c r="A453" s="512" t="s">
        <v>1232</v>
      </c>
      <c r="B453" s="529" t="s">
        <v>118</v>
      </c>
      <c r="C453" s="513" t="s">
        <v>1157</v>
      </c>
      <c r="D453" s="515" t="s">
        <v>1158</v>
      </c>
      <c r="E453" s="430" t="s">
        <v>14</v>
      </c>
      <c r="F453" s="431">
        <v>100</v>
      </c>
      <c r="G453" s="593"/>
      <c r="H453" s="303">
        <f t="shared" si="115"/>
        <v>0</v>
      </c>
      <c r="I453" s="303">
        <f t="shared" si="118"/>
        <v>0</v>
      </c>
      <c r="J453" s="531" t="e">
        <f t="shared" si="117"/>
        <v>#DIV/0!</v>
      </c>
      <c r="K453" s="2"/>
      <c r="L453" s="2"/>
    </row>
    <row r="454" spans="1:12" ht="25.5" outlineLevel="1" x14ac:dyDescent="0.2">
      <c r="A454" s="533" t="s">
        <v>1233</v>
      </c>
      <c r="B454" s="407" t="s">
        <v>118</v>
      </c>
      <c r="C454" s="534" t="s">
        <v>1159</v>
      </c>
      <c r="D454" s="530" t="s">
        <v>1160</v>
      </c>
      <c r="E454" s="396" t="s">
        <v>14</v>
      </c>
      <c r="F454" s="397">
        <v>170</v>
      </c>
      <c r="G454" s="603"/>
      <c r="H454" s="368">
        <f t="shared" si="115"/>
        <v>0</v>
      </c>
      <c r="I454" s="321">
        <f t="shared" si="118"/>
        <v>0</v>
      </c>
      <c r="J454" s="531" t="e">
        <f t="shared" si="117"/>
        <v>#DIV/0!</v>
      </c>
      <c r="K454" s="2"/>
      <c r="L454" s="2"/>
    </row>
    <row r="455" spans="1:12" ht="12.75" outlineLevel="1" x14ac:dyDescent="0.2">
      <c r="A455" s="291" t="s">
        <v>1161</v>
      </c>
      <c r="B455" s="292"/>
      <c r="C455" s="293"/>
      <c r="D455" s="294" t="s">
        <v>1162</v>
      </c>
      <c r="E455" s="327">
        <f>SUM(I456:I466)</f>
        <v>0</v>
      </c>
      <c r="F455" s="328"/>
      <c r="G455" s="297"/>
      <c r="H455" s="296"/>
      <c r="I455" s="324"/>
      <c r="J455" s="362" t="e">
        <f>E455/$G$577</f>
        <v>#DIV/0!</v>
      </c>
      <c r="K455" s="2"/>
      <c r="L455" s="2"/>
    </row>
    <row r="456" spans="1:12" ht="25.5" outlineLevel="1" x14ac:dyDescent="0.2">
      <c r="A456" s="507" t="s">
        <v>1234</v>
      </c>
      <c r="B456" s="529" t="s">
        <v>118</v>
      </c>
      <c r="C456" s="513" t="s">
        <v>1163</v>
      </c>
      <c r="D456" s="515" t="s">
        <v>1164</v>
      </c>
      <c r="E456" s="430" t="s">
        <v>129</v>
      </c>
      <c r="F456" s="431">
        <v>2858</v>
      </c>
      <c r="G456" s="593"/>
      <c r="H456" s="303">
        <f t="shared" ref="H456:H466" si="119">ROUND(G456*(1+$F$578),2)</f>
        <v>0</v>
      </c>
      <c r="I456" s="303">
        <f t="shared" ref="I456" si="120">ROUND(H456*F456,2)</f>
        <v>0</v>
      </c>
      <c r="J456" s="531" t="e">
        <f t="shared" ref="J456:J466" si="121">I456/$G$577</f>
        <v>#DIV/0!</v>
      </c>
      <c r="K456" s="2"/>
      <c r="L456" s="2"/>
    </row>
    <row r="457" spans="1:12" ht="25.5" outlineLevel="1" x14ac:dyDescent="0.2">
      <c r="A457" s="512" t="s">
        <v>1235</v>
      </c>
      <c r="B457" s="529" t="s">
        <v>118</v>
      </c>
      <c r="C457" s="513" t="s">
        <v>1165</v>
      </c>
      <c r="D457" s="515" t="s">
        <v>1166</v>
      </c>
      <c r="E457" s="430" t="s">
        <v>129</v>
      </c>
      <c r="F457" s="431">
        <v>2309.3000000000002</v>
      </c>
      <c r="G457" s="593"/>
      <c r="H457" s="303">
        <f t="shared" si="119"/>
        <v>0</v>
      </c>
      <c r="I457" s="303">
        <f t="shared" ref="I457:I466" si="122">ROUND(H457*F457,2)</f>
        <v>0</v>
      </c>
      <c r="J457" s="531" t="e">
        <f t="shared" si="121"/>
        <v>#DIV/0!</v>
      </c>
      <c r="K457" s="2"/>
      <c r="L457" s="2"/>
    </row>
    <row r="458" spans="1:12" ht="25.5" outlineLevel="1" x14ac:dyDescent="0.2">
      <c r="A458" s="512" t="s">
        <v>1236</v>
      </c>
      <c r="B458" s="529" t="s">
        <v>118</v>
      </c>
      <c r="C458" s="513" t="s">
        <v>1167</v>
      </c>
      <c r="D458" s="515" t="s">
        <v>1168</v>
      </c>
      <c r="E458" s="430" t="s">
        <v>129</v>
      </c>
      <c r="F458" s="431">
        <v>2412.1</v>
      </c>
      <c r="G458" s="593"/>
      <c r="H458" s="303">
        <f t="shared" si="119"/>
        <v>0</v>
      </c>
      <c r="I458" s="303">
        <f t="shared" si="122"/>
        <v>0</v>
      </c>
      <c r="J458" s="531" t="e">
        <f t="shared" si="121"/>
        <v>#DIV/0!</v>
      </c>
      <c r="K458" s="2"/>
      <c r="L458" s="2"/>
    </row>
    <row r="459" spans="1:12" ht="25.5" outlineLevel="1" x14ac:dyDescent="0.2">
      <c r="A459" s="532" t="s">
        <v>1237</v>
      </c>
      <c r="B459" s="529" t="s">
        <v>118</v>
      </c>
      <c r="C459" s="513" t="s">
        <v>1169</v>
      </c>
      <c r="D459" s="515" t="s">
        <v>1170</v>
      </c>
      <c r="E459" s="430" t="s">
        <v>129</v>
      </c>
      <c r="F459" s="431">
        <v>143.6</v>
      </c>
      <c r="G459" s="593"/>
      <c r="H459" s="303">
        <f t="shared" si="119"/>
        <v>0</v>
      </c>
      <c r="I459" s="303">
        <f t="shared" si="122"/>
        <v>0</v>
      </c>
      <c r="J459" s="531" t="e">
        <f t="shared" si="121"/>
        <v>#DIV/0!</v>
      </c>
      <c r="K459" s="2"/>
      <c r="L459" s="2"/>
    </row>
    <row r="460" spans="1:12" ht="25.5" outlineLevel="1" x14ac:dyDescent="0.2">
      <c r="A460" s="517" t="s">
        <v>1238</v>
      </c>
      <c r="B460" s="529" t="s">
        <v>118</v>
      </c>
      <c r="C460" s="513" t="s">
        <v>1171</v>
      </c>
      <c r="D460" s="515" t="s">
        <v>1172</v>
      </c>
      <c r="E460" s="430" t="s">
        <v>129</v>
      </c>
      <c r="F460" s="431">
        <v>25.1</v>
      </c>
      <c r="G460" s="593"/>
      <c r="H460" s="303">
        <f t="shared" si="119"/>
        <v>0</v>
      </c>
      <c r="I460" s="303">
        <f t="shared" si="122"/>
        <v>0</v>
      </c>
      <c r="J460" s="531" t="e">
        <f t="shared" si="121"/>
        <v>#DIV/0!</v>
      </c>
      <c r="K460" s="2"/>
      <c r="L460" s="2"/>
    </row>
    <row r="461" spans="1:12" ht="38.25" outlineLevel="1" x14ac:dyDescent="0.2">
      <c r="A461" s="512" t="s">
        <v>1239</v>
      </c>
      <c r="B461" s="529" t="s">
        <v>118</v>
      </c>
      <c r="C461" s="513" t="s">
        <v>1173</v>
      </c>
      <c r="D461" s="515" t="s">
        <v>1174</v>
      </c>
      <c r="E461" s="430" t="s">
        <v>129</v>
      </c>
      <c r="F461" s="431">
        <v>47.9</v>
      </c>
      <c r="G461" s="593"/>
      <c r="H461" s="303">
        <f t="shared" si="119"/>
        <v>0</v>
      </c>
      <c r="I461" s="303">
        <f t="shared" si="122"/>
        <v>0</v>
      </c>
      <c r="J461" s="531" t="e">
        <f t="shared" si="121"/>
        <v>#DIV/0!</v>
      </c>
      <c r="K461" s="2"/>
      <c r="L461" s="2"/>
    </row>
    <row r="462" spans="1:12" ht="38.25" outlineLevel="1" x14ac:dyDescent="0.2">
      <c r="A462" s="517" t="s">
        <v>1240</v>
      </c>
      <c r="B462" s="529" t="s">
        <v>118</v>
      </c>
      <c r="C462" s="513" t="s">
        <v>1175</v>
      </c>
      <c r="D462" s="515" t="s">
        <v>1176</v>
      </c>
      <c r="E462" s="430" t="s">
        <v>129</v>
      </c>
      <c r="F462" s="431">
        <v>38.9</v>
      </c>
      <c r="G462" s="593"/>
      <c r="H462" s="303">
        <f t="shared" si="119"/>
        <v>0</v>
      </c>
      <c r="I462" s="303">
        <f t="shared" si="122"/>
        <v>0</v>
      </c>
      <c r="J462" s="531" t="e">
        <f t="shared" si="121"/>
        <v>#DIV/0!</v>
      </c>
      <c r="K462" s="2"/>
      <c r="L462" s="2"/>
    </row>
    <row r="463" spans="1:12" ht="38.25" outlineLevel="1" x14ac:dyDescent="0.2">
      <c r="A463" s="512" t="s">
        <v>1241</v>
      </c>
      <c r="B463" s="529" t="s">
        <v>118</v>
      </c>
      <c r="C463" s="513" t="s">
        <v>1177</v>
      </c>
      <c r="D463" s="515" t="s">
        <v>1178</v>
      </c>
      <c r="E463" s="430" t="s">
        <v>129</v>
      </c>
      <c r="F463" s="431">
        <v>191.4</v>
      </c>
      <c r="G463" s="593"/>
      <c r="H463" s="303">
        <f t="shared" si="119"/>
        <v>0</v>
      </c>
      <c r="I463" s="303">
        <f t="shared" si="122"/>
        <v>0</v>
      </c>
      <c r="J463" s="531" t="e">
        <f t="shared" si="121"/>
        <v>#DIV/0!</v>
      </c>
      <c r="K463" s="2"/>
      <c r="L463" s="2"/>
    </row>
    <row r="464" spans="1:12" ht="38.25" outlineLevel="1" x14ac:dyDescent="0.2">
      <c r="A464" s="512" t="s">
        <v>1242</v>
      </c>
      <c r="B464" s="529" t="s">
        <v>118</v>
      </c>
      <c r="C464" s="513" t="s">
        <v>1179</v>
      </c>
      <c r="D464" s="515" t="s">
        <v>1180</v>
      </c>
      <c r="E464" s="430" t="s">
        <v>129</v>
      </c>
      <c r="F464" s="431">
        <v>187.2</v>
      </c>
      <c r="G464" s="593"/>
      <c r="H464" s="303">
        <f t="shared" si="119"/>
        <v>0</v>
      </c>
      <c r="I464" s="303">
        <f t="shared" si="122"/>
        <v>0</v>
      </c>
      <c r="J464" s="531" t="e">
        <f t="shared" si="121"/>
        <v>#DIV/0!</v>
      </c>
      <c r="K464" s="2"/>
      <c r="L464" s="2"/>
    </row>
    <row r="465" spans="1:12" ht="38.25" outlineLevel="1" x14ac:dyDescent="0.2">
      <c r="A465" s="532" t="s">
        <v>1243</v>
      </c>
      <c r="B465" s="529" t="s">
        <v>118</v>
      </c>
      <c r="C465" s="513" t="s">
        <v>1181</v>
      </c>
      <c r="D465" s="515" t="s">
        <v>1182</v>
      </c>
      <c r="E465" s="430" t="s">
        <v>129</v>
      </c>
      <c r="F465" s="431">
        <v>167.8</v>
      </c>
      <c r="G465" s="593"/>
      <c r="H465" s="303">
        <f t="shared" si="119"/>
        <v>0</v>
      </c>
      <c r="I465" s="303">
        <f t="shared" si="122"/>
        <v>0</v>
      </c>
      <c r="J465" s="531" t="e">
        <f t="shared" si="121"/>
        <v>#DIV/0!</v>
      </c>
      <c r="K465" s="2"/>
      <c r="L465" s="2"/>
    </row>
    <row r="466" spans="1:12" ht="38.25" outlineLevel="1" x14ac:dyDescent="0.2">
      <c r="A466" s="517" t="s">
        <v>1244</v>
      </c>
      <c r="B466" s="516" t="s">
        <v>118</v>
      </c>
      <c r="C466" s="524" t="s">
        <v>1183</v>
      </c>
      <c r="D466" s="519" t="s">
        <v>1184</v>
      </c>
      <c r="E466" s="396" t="s">
        <v>129</v>
      </c>
      <c r="F466" s="410">
        <v>159.80000000000001</v>
      </c>
      <c r="G466" s="591"/>
      <c r="H466" s="535">
        <f t="shared" si="119"/>
        <v>0</v>
      </c>
      <c r="I466" s="321">
        <f t="shared" si="122"/>
        <v>0</v>
      </c>
      <c r="J466" s="531" t="e">
        <f t="shared" si="121"/>
        <v>#DIV/0!</v>
      </c>
      <c r="K466" s="2"/>
      <c r="L466" s="2"/>
    </row>
    <row r="467" spans="1:12" ht="12.75" outlineLevel="1" x14ac:dyDescent="0.2">
      <c r="A467" s="332" t="s">
        <v>1185</v>
      </c>
      <c r="B467" s="324"/>
      <c r="C467" s="412"/>
      <c r="D467" s="425" t="s">
        <v>1186</v>
      </c>
      <c r="E467" s="327">
        <f>SUM(I468:I469)</f>
        <v>0</v>
      </c>
      <c r="F467" s="296"/>
      <c r="G467" s="329"/>
      <c r="H467" s="296"/>
      <c r="I467" s="324"/>
      <c r="J467" s="362" t="e">
        <f>E467/$G$577</f>
        <v>#DIV/0!</v>
      </c>
      <c r="K467" s="2"/>
      <c r="L467" s="2"/>
    </row>
    <row r="468" spans="1:12" ht="38.25" outlineLevel="1" x14ac:dyDescent="0.2">
      <c r="A468" s="528" t="s">
        <v>1245</v>
      </c>
      <c r="B468" s="529" t="s">
        <v>226</v>
      </c>
      <c r="C468" s="513" t="s">
        <v>1187</v>
      </c>
      <c r="D468" s="515" t="s">
        <v>1188</v>
      </c>
      <c r="E468" s="430" t="s">
        <v>129</v>
      </c>
      <c r="F468" s="431">
        <v>75.2</v>
      </c>
      <c r="G468" s="610">
        <f>VLOOKUP(C468,Composições!$B$15:$G$1328,6,0)</f>
        <v>0</v>
      </c>
      <c r="H468" s="303">
        <f>ROUND(G468*(1+$F$578),2)</f>
        <v>0</v>
      </c>
      <c r="I468" s="303">
        <f t="shared" ref="I468" si="123">ROUND(H468*F468,2)</f>
        <v>0</v>
      </c>
      <c r="J468" s="531" t="e">
        <f>I468/$G$577</f>
        <v>#DIV/0!</v>
      </c>
      <c r="K468" s="2"/>
      <c r="L468" s="2"/>
    </row>
    <row r="469" spans="1:12" ht="38.25" outlineLevel="1" x14ac:dyDescent="0.2">
      <c r="A469" s="536" t="s">
        <v>1246</v>
      </c>
      <c r="B469" s="537" t="s">
        <v>118</v>
      </c>
      <c r="C469" s="538" t="s">
        <v>1189</v>
      </c>
      <c r="D469" s="539" t="s">
        <v>1190</v>
      </c>
      <c r="E469" s="525" t="s">
        <v>129</v>
      </c>
      <c r="F469" s="526">
        <v>75.2</v>
      </c>
      <c r="G469" s="604"/>
      <c r="H469" s="321">
        <f>ROUND(G469*(1+$F$578),2)</f>
        <v>0</v>
      </c>
      <c r="I469" s="303">
        <f t="shared" ref="I469" si="124">ROUND(H469*F469,2)</f>
        <v>0</v>
      </c>
      <c r="J469" s="531" t="e">
        <f>I469/$G$577</f>
        <v>#DIV/0!</v>
      </c>
      <c r="K469" s="2"/>
      <c r="L469" s="2"/>
    </row>
    <row r="470" spans="1:12" ht="12.75" outlineLevel="1" x14ac:dyDescent="0.2">
      <c r="A470" s="291" t="s">
        <v>1191</v>
      </c>
      <c r="B470" s="292"/>
      <c r="C470" s="293"/>
      <c r="D470" s="294" t="s">
        <v>1192</v>
      </c>
      <c r="E470" s="295">
        <f>SUM(I471:I483)</f>
        <v>0</v>
      </c>
      <c r="F470" s="296"/>
      <c r="G470" s="297"/>
      <c r="H470" s="328"/>
      <c r="I470" s="324"/>
      <c r="J470" s="362" t="e">
        <f>E470/$G$577</f>
        <v>#DIV/0!</v>
      </c>
      <c r="K470" s="2"/>
      <c r="L470" s="2"/>
    </row>
    <row r="471" spans="1:12" ht="25.5" outlineLevel="1" x14ac:dyDescent="0.2">
      <c r="A471" s="507" t="s">
        <v>1247</v>
      </c>
      <c r="B471" s="529" t="s">
        <v>118</v>
      </c>
      <c r="C471" s="513" t="s">
        <v>1193</v>
      </c>
      <c r="D471" s="515" t="s">
        <v>1194</v>
      </c>
      <c r="E471" s="430" t="s">
        <v>14</v>
      </c>
      <c r="F471" s="431">
        <v>95</v>
      </c>
      <c r="G471" s="593"/>
      <c r="H471" s="303">
        <f t="shared" ref="H471:H483" si="125">ROUND(G471*(1+$F$578),2)</f>
        <v>0</v>
      </c>
      <c r="I471" s="303">
        <f t="shared" ref="I471" si="126">ROUND(H471*F471,2)</f>
        <v>0</v>
      </c>
      <c r="J471" s="531" t="e">
        <f t="shared" ref="J471:J483" si="127">I471/$G$577</f>
        <v>#DIV/0!</v>
      </c>
      <c r="K471" s="2"/>
      <c r="L471" s="2"/>
    </row>
    <row r="472" spans="1:12" ht="25.5" outlineLevel="1" x14ac:dyDescent="0.2">
      <c r="A472" s="512" t="s">
        <v>1248</v>
      </c>
      <c r="B472" s="529" t="s">
        <v>118</v>
      </c>
      <c r="C472" s="513" t="s">
        <v>1195</v>
      </c>
      <c r="D472" s="515" t="s">
        <v>1196</v>
      </c>
      <c r="E472" s="430" t="s">
        <v>14</v>
      </c>
      <c r="F472" s="431">
        <v>23</v>
      </c>
      <c r="G472" s="593"/>
      <c r="H472" s="303">
        <f t="shared" si="125"/>
        <v>0</v>
      </c>
      <c r="I472" s="303">
        <f t="shared" ref="I472:I483" si="128">ROUND(H472*F472,2)</f>
        <v>0</v>
      </c>
      <c r="J472" s="531" t="e">
        <f t="shared" si="127"/>
        <v>#DIV/0!</v>
      </c>
      <c r="K472" s="2"/>
      <c r="L472" s="2"/>
    </row>
    <row r="473" spans="1:12" ht="25.5" outlineLevel="1" x14ac:dyDescent="0.2">
      <c r="A473" s="512" t="s">
        <v>1249</v>
      </c>
      <c r="B473" s="529" t="s">
        <v>118</v>
      </c>
      <c r="C473" s="513" t="s">
        <v>1197</v>
      </c>
      <c r="D473" s="515" t="s">
        <v>1198</v>
      </c>
      <c r="E473" s="430" t="s">
        <v>14</v>
      </c>
      <c r="F473" s="431">
        <v>34</v>
      </c>
      <c r="G473" s="593"/>
      <c r="H473" s="303">
        <f t="shared" si="125"/>
        <v>0</v>
      </c>
      <c r="I473" s="303">
        <f t="shared" si="128"/>
        <v>0</v>
      </c>
      <c r="J473" s="531" t="e">
        <f t="shared" si="127"/>
        <v>#DIV/0!</v>
      </c>
      <c r="K473" s="2"/>
      <c r="L473" s="2"/>
    </row>
    <row r="474" spans="1:12" ht="25.5" outlineLevel="1" x14ac:dyDescent="0.2">
      <c r="A474" s="512" t="s">
        <v>1250</v>
      </c>
      <c r="B474" s="529" t="s">
        <v>118</v>
      </c>
      <c r="C474" s="513" t="s">
        <v>1199</v>
      </c>
      <c r="D474" s="515" t="s">
        <v>1200</v>
      </c>
      <c r="E474" s="430" t="s">
        <v>14</v>
      </c>
      <c r="F474" s="431">
        <v>3</v>
      </c>
      <c r="G474" s="593"/>
      <c r="H474" s="303">
        <f t="shared" si="125"/>
        <v>0</v>
      </c>
      <c r="I474" s="303">
        <f t="shared" si="128"/>
        <v>0</v>
      </c>
      <c r="J474" s="531" t="e">
        <f t="shared" si="127"/>
        <v>#DIV/0!</v>
      </c>
      <c r="K474" s="2"/>
      <c r="L474" s="2"/>
    </row>
    <row r="475" spans="1:12" ht="25.5" outlineLevel="1" x14ac:dyDescent="0.2">
      <c r="A475" s="532" t="s">
        <v>1251</v>
      </c>
      <c r="B475" s="529" t="s">
        <v>118</v>
      </c>
      <c r="C475" s="513" t="s">
        <v>1201</v>
      </c>
      <c r="D475" s="515" t="s">
        <v>1202</v>
      </c>
      <c r="E475" s="430" t="s">
        <v>14</v>
      </c>
      <c r="F475" s="431">
        <v>2</v>
      </c>
      <c r="G475" s="593"/>
      <c r="H475" s="303">
        <f t="shared" si="125"/>
        <v>0</v>
      </c>
      <c r="I475" s="303">
        <f t="shared" si="128"/>
        <v>0</v>
      </c>
      <c r="J475" s="531" t="e">
        <f t="shared" si="127"/>
        <v>#DIV/0!</v>
      </c>
      <c r="K475" s="2"/>
      <c r="L475" s="2"/>
    </row>
    <row r="476" spans="1:12" ht="25.5" outlineLevel="1" x14ac:dyDescent="0.2">
      <c r="A476" s="532" t="s">
        <v>1252</v>
      </c>
      <c r="B476" s="529" t="s">
        <v>118</v>
      </c>
      <c r="C476" s="513" t="s">
        <v>1203</v>
      </c>
      <c r="D476" s="515" t="s">
        <v>1204</v>
      </c>
      <c r="E476" s="430" t="s">
        <v>14</v>
      </c>
      <c r="F476" s="431">
        <v>1</v>
      </c>
      <c r="G476" s="593"/>
      <c r="H476" s="303">
        <f t="shared" si="125"/>
        <v>0</v>
      </c>
      <c r="I476" s="303">
        <f t="shared" si="128"/>
        <v>0</v>
      </c>
      <c r="J476" s="531" t="e">
        <f t="shared" si="127"/>
        <v>#DIV/0!</v>
      </c>
      <c r="K476" s="2"/>
      <c r="L476" s="2"/>
    </row>
    <row r="477" spans="1:12" ht="25.5" outlineLevel="1" x14ac:dyDescent="0.2">
      <c r="A477" s="517" t="s">
        <v>1253</v>
      </c>
      <c r="B477" s="529" t="s">
        <v>226</v>
      </c>
      <c r="C477" s="513" t="s">
        <v>1205</v>
      </c>
      <c r="D477" s="515" t="s">
        <v>1206</v>
      </c>
      <c r="E477" s="430" t="s">
        <v>14</v>
      </c>
      <c r="F477" s="431">
        <v>10</v>
      </c>
      <c r="G477" s="610">
        <f>VLOOKUP(C477,Composições!$B$15:$G$1328,6,0)</f>
        <v>0</v>
      </c>
      <c r="H477" s="303">
        <f t="shared" si="125"/>
        <v>0</v>
      </c>
      <c r="I477" s="303">
        <f t="shared" si="128"/>
        <v>0</v>
      </c>
      <c r="J477" s="531" t="e">
        <f t="shared" si="127"/>
        <v>#DIV/0!</v>
      </c>
      <c r="K477" s="2"/>
      <c r="L477" s="2"/>
    </row>
    <row r="478" spans="1:12" ht="38.25" outlineLevel="1" x14ac:dyDescent="0.2">
      <c r="A478" s="512" t="s">
        <v>1254</v>
      </c>
      <c r="B478" s="529" t="s">
        <v>226</v>
      </c>
      <c r="C478" s="540" t="s">
        <v>1964</v>
      </c>
      <c r="D478" s="515" t="s">
        <v>1965</v>
      </c>
      <c r="E478" s="430" t="s">
        <v>14</v>
      </c>
      <c r="F478" s="431">
        <v>8</v>
      </c>
      <c r="G478" s="610">
        <f>VLOOKUP(C478,Composições!$B$15:$G$1328,6,0)</f>
        <v>0</v>
      </c>
      <c r="H478" s="303">
        <f t="shared" si="125"/>
        <v>0</v>
      </c>
      <c r="I478" s="303">
        <f t="shared" si="128"/>
        <v>0</v>
      </c>
      <c r="J478" s="531" t="e">
        <f t="shared" si="127"/>
        <v>#DIV/0!</v>
      </c>
      <c r="K478" s="2"/>
      <c r="L478" s="2"/>
    </row>
    <row r="479" spans="1:12" ht="25.5" outlineLevel="1" x14ac:dyDescent="0.2">
      <c r="A479" s="512" t="s">
        <v>1255</v>
      </c>
      <c r="B479" s="529" t="s">
        <v>226</v>
      </c>
      <c r="C479" s="513" t="s">
        <v>1207</v>
      </c>
      <c r="D479" s="515" t="s">
        <v>1208</v>
      </c>
      <c r="E479" s="430" t="s">
        <v>14</v>
      </c>
      <c r="F479" s="431">
        <v>11</v>
      </c>
      <c r="G479" s="610">
        <f>VLOOKUP(C479,Composições!$B$15:$G$1328,6,0)</f>
        <v>0</v>
      </c>
      <c r="H479" s="303">
        <f t="shared" si="125"/>
        <v>0</v>
      </c>
      <c r="I479" s="303">
        <f t="shared" si="128"/>
        <v>0</v>
      </c>
      <c r="J479" s="531" t="e">
        <f t="shared" si="127"/>
        <v>#DIV/0!</v>
      </c>
      <c r="K479" s="2"/>
      <c r="L479" s="2"/>
    </row>
    <row r="480" spans="1:12" ht="25.5" outlineLevel="1" x14ac:dyDescent="0.2">
      <c r="A480" s="512" t="s">
        <v>1256</v>
      </c>
      <c r="B480" s="529" t="s">
        <v>226</v>
      </c>
      <c r="C480" s="513" t="s">
        <v>1209</v>
      </c>
      <c r="D480" s="515" t="s">
        <v>1210</v>
      </c>
      <c r="E480" s="430" t="s">
        <v>14</v>
      </c>
      <c r="F480" s="431">
        <v>81</v>
      </c>
      <c r="G480" s="610">
        <f>VLOOKUP(C480,Composições!$B$15:$G$1328,6,0)</f>
        <v>0</v>
      </c>
      <c r="H480" s="303">
        <f t="shared" si="125"/>
        <v>0</v>
      </c>
      <c r="I480" s="303">
        <f t="shared" si="128"/>
        <v>0</v>
      </c>
      <c r="J480" s="531" t="e">
        <f t="shared" si="127"/>
        <v>#DIV/0!</v>
      </c>
      <c r="K480" s="2"/>
      <c r="L480" s="2"/>
    </row>
    <row r="481" spans="1:12" ht="12.75" outlineLevel="1" x14ac:dyDescent="0.2">
      <c r="A481" s="517" t="s">
        <v>1257</v>
      </c>
      <c r="B481" s="529" t="s">
        <v>226</v>
      </c>
      <c r="C481" s="513" t="s">
        <v>1434</v>
      </c>
      <c r="D481" s="515" t="s">
        <v>1945</v>
      </c>
      <c r="E481" s="430" t="s">
        <v>14</v>
      </c>
      <c r="F481" s="431">
        <v>9</v>
      </c>
      <c r="G481" s="610">
        <f>VLOOKUP(C481,Composições!$B$15:$G$1328,6,0)</f>
        <v>0</v>
      </c>
      <c r="H481" s="303">
        <f t="shared" si="125"/>
        <v>0</v>
      </c>
      <c r="I481" s="303">
        <f t="shared" si="128"/>
        <v>0</v>
      </c>
      <c r="J481" s="531" t="e">
        <f t="shared" si="127"/>
        <v>#DIV/0!</v>
      </c>
      <c r="K481" s="2"/>
      <c r="L481" s="2"/>
    </row>
    <row r="482" spans="1:12" ht="12.75" outlineLevel="1" x14ac:dyDescent="0.2">
      <c r="A482" s="512" t="s">
        <v>1258</v>
      </c>
      <c r="B482" s="529" t="s">
        <v>226</v>
      </c>
      <c r="C482" s="540" t="s">
        <v>1211</v>
      </c>
      <c r="D482" s="515" t="s">
        <v>1435</v>
      </c>
      <c r="E482" s="430" t="s">
        <v>14</v>
      </c>
      <c r="F482" s="431">
        <v>4</v>
      </c>
      <c r="G482" s="610">
        <f>VLOOKUP(C482,Composições!$B$15:$G$1328,6,0)</f>
        <v>0</v>
      </c>
      <c r="H482" s="303">
        <f t="shared" si="125"/>
        <v>0</v>
      </c>
      <c r="I482" s="303">
        <f t="shared" si="128"/>
        <v>0</v>
      </c>
      <c r="J482" s="531" t="e">
        <f t="shared" si="127"/>
        <v>#DIV/0!</v>
      </c>
      <c r="K482" s="2"/>
      <c r="L482" s="2"/>
    </row>
    <row r="483" spans="1:12" ht="26.25" outlineLevel="1" thickBot="1" x14ac:dyDescent="0.25">
      <c r="A483" s="512" t="s">
        <v>1259</v>
      </c>
      <c r="B483" s="529" t="s">
        <v>118</v>
      </c>
      <c r="C483" s="513" t="s">
        <v>1432</v>
      </c>
      <c r="D483" s="515" t="s">
        <v>1433</v>
      </c>
      <c r="E483" s="430" t="s">
        <v>14</v>
      </c>
      <c r="F483" s="431">
        <v>8</v>
      </c>
      <c r="G483" s="593"/>
      <c r="H483" s="303">
        <f t="shared" si="125"/>
        <v>0</v>
      </c>
      <c r="I483" s="303">
        <f t="shared" si="128"/>
        <v>0</v>
      </c>
      <c r="J483" s="531" t="e">
        <f t="shared" si="127"/>
        <v>#DIV/0!</v>
      </c>
      <c r="K483" s="2"/>
      <c r="L483" s="2"/>
    </row>
    <row r="484" spans="1:12" ht="15.75" outlineLevel="1" thickBot="1" x14ac:dyDescent="0.25">
      <c r="A484" s="284">
        <v>18</v>
      </c>
      <c r="B484" s="285"/>
      <c r="C484" s="313"/>
      <c r="D484" s="287" t="s">
        <v>1213</v>
      </c>
      <c r="E484" s="288">
        <f>SUM(E485,E491)</f>
        <v>0</v>
      </c>
      <c r="F484" s="288"/>
      <c r="G484" s="289"/>
      <c r="H484" s="288"/>
      <c r="I484" s="288"/>
      <c r="J484" s="290" t="e">
        <f>E484/$G$577</f>
        <v>#DIV/0!</v>
      </c>
      <c r="K484" s="2"/>
      <c r="L484" s="2"/>
    </row>
    <row r="485" spans="1:12" ht="12.75" outlineLevel="1" x14ac:dyDescent="0.2">
      <c r="A485" s="291" t="s">
        <v>1212</v>
      </c>
      <c r="B485" s="292"/>
      <c r="C485" s="293"/>
      <c r="D485" s="294" t="s">
        <v>1214</v>
      </c>
      <c r="E485" s="295">
        <f>SUM(I486:I490)</f>
        <v>0</v>
      </c>
      <c r="F485" s="296"/>
      <c r="G485" s="297"/>
      <c r="H485" s="296"/>
      <c r="I485" s="292"/>
      <c r="J485" s="362" t="e">
        <f>E485/$G$577</f>
        <v>#DIV/0!</v>
      </c>
      <c r="K485" s="2"/>
      <c r="L485" s="2"/>
    </row>
    <row r="486" spans="1:12" ht="25.5" outlineLevel="1" x14ac:dyDescent="0.2">
      <c r="A486" s="528" t="s">
        <v>1121</v>
      </c>
      <c r="B486" s="529" t="s">
        <v>118</v>
      </c>
      <c r="C486" s="513" t="s">
        <v>1215</v>
      </c>
      <c r="D486" s="515" t="s">
        <v>1216</v>
      </c>
      <c r="E486" s="430" t="s">
        <v>129</v>
      </c>
      <c r="F486" s="431">
        <v>22.6</v>
      </c>
      <c r="G486" s="593"/>
      <c r="H486" s="303">
        <f>ROUND(G486*(1+$F$578),2)</f>
        <v>0</v>
      </c>
      <c r="I486" s="303">
        <f t="shared" ref="I486" si="129">ROUND(H486*F486,2)</f>
        <v>0</v>
      </c>
      <c r="J486" s="531" t="e">
        <f>I486/$G$577</f>
        <v>#DIV/0!</v>
      </c>
      <c r="K486" s="2"/>
      <c r="L486" s="2"/>
    </row>
    <row r="487" spans="1:12" ht="25.5" outlineLevel="1" x14ac:dyDescent="0.2">
      <c r="A487" s="532" t="s">
        <v>1260</v>
      </c>
      <c r="B487" s="529" t="s">
        <v>118</v>
      </c>
      <c r="C487" s="513" t="s">
        <v>1217</v>
      </c>
      <c r="D487" s="515" t="s">
        <v>1218</v>
      </c>
      <c r="E487" s="430" t="s">
        <v>129</v>
      </c>
      <c r="F487" s="431">
        <v>132.4</v>
      </c>
      <c r="G487" s="593"/>
      <c r="H487" s="303">
        <f>ROUND(G487*(1+$F$578),2)</f>
        <v>0</v>
      </c>
      <c r="I487" s="303">
        <f t="shared" ref="I487:I490" si="130">ROUND(H487*F487,2)</f>
        <v>0</v>
      </c>
      <c r="J487" s="531" t="e">
        <f>I487/$G$577</f>
        <v>#DIV/0!</v>
      </c>
      <c r="K487" s="2"/>
      <c r="L487" s="2"/>
    </row>
    <row r="488" spans="1:12" ht="38.25" outlineLevel="1" x14ac:dyDescent="0.2">
      <c r="A488" s="517" t="s">
        <v>1261</v>
      </c>
      <c r="B488" s="529" t="s">
        <v>118</v>
      </c>
      <c r="C488" s="513" t="s">
        <v>1219</v>
      </c>
      <c r="D488" s="515" t="s">
        <v>1220</v>
      </c>
      <c r="E488" s="430" t="s">
        <v>129</v>
      </c>
      <c r="F488" s="431">
        <v>16.899999999999999</v>
      </c>
      <c r="G488" s="593"/>
      <c r="H488" s="303">
        <f>ROUND(G488*(1+$F$578),2)</f>
        <v>0</v>
      </c>
      <c r="I488" s="303">
        <f t="shared" si="130"/>
        <v>0</v>
      </c>
      <c r="J488" s="531" t="e">
        <f>I488/$G$577</f>
        <v>#DIV/0!</v>
      </c>
      <c r="K488" s="2"/>
      <c r="L488" s="2"/>
    </row>
    <row r="489" spans="1:12" ht="38.25" outlineLevel="1" x14ac:dyDescent="0.2">
      <c r="A489" s="523" t="s">
        <v>1262</v>
      </c>
      <c r="B489" s="529" t="s">
        <v>118</v>
      </c>
      <c r="C489" s="513" t="s">
        <v>1221</v>
      </c>
      <c r="D489" s="515" t="s">
        <v>1222</v>
      </c>
      <c r="E489" s="430" t="s">
        <v>129</v>
      </c>
      <c r="F489" s="431">
        <v>154.9</v>
      </c>
      <c r="G489" s="593"/>
      <c r="H489" s="303">
        <f>ROUND(G489*(1+$F$578),2)</f>
        <v>0</v>
      </c>
      <c r="I489" s="303">
        <f t="shared" si="130"/>
        <v>0</v>
      </c>
      <c r="J489" s="531" t="e">
        <f>I489/$G$577</f>
        <v>#DIV/0!</v>
      </c>
      <c r="K489" s="2"/>
      <c r="L489" s="2"/>
    </row>
    <row r="490" spans="1:12" ht="38.25" outlineLevel="1" x14ac:dyDescent="0.2">
      <c r="A490" s="533" t="s">
        <v>1263</v>
      </c>
      <c r="B490" s="407" t="s">
        <v>118</v>
      </c>
      <c r="C490" s="534" t="s">
        <v>1223</v>
      </c>
      <c r="D490" s="519" t="s">
        <v>1224</v>
      </c>
      <c r="E490" s="525" t="s">
        <v>14</v>
      </c>
      <c r="F490" s="526">
        <v>138</v>
      </c>
      <c r="G490" s="604"/>
      <c r="H490" s="535">
        <f>ROUND(G490*(1+$F$578),2)</f>
        <v>0</v>
      </c>
      <c r="I490" s="303">
        <f t="shared" si="130"/>
        <v>0</v>
      </c>
      <c r="J490" s="531" t="e">
        <f>I490/$G$577</f>
        <v>#DIV/0!</v>
      </c>
      <c r="K490" s="2"/>
      <c r="L490" s="2"/>
    </row>
    <row r="491" spans="1:12" ht="12.75" outlineLevel="1" x14ac:dyDescent="0.2">
      <c r="A491" s="291" t="s">
        <v>1264</v>
      </c>
      <c r="B491" s="292"/>
      <c r="C491" s="293"/>
      <c r="D491" s="425" t="s">
        <v>1265</v>
      </c>
      <c r="E491" s="295">
        <f>SUM(I492:I495)</f>
        <v>0</v>
      </c>
      <c r="F491" s="296"/>
      <c r="G491" s="297"/>
      <c r="H491" s="296"/>
      <c r="I491" s="324"/>
      <c r="J491" s="362" t="e">
        <f>E491/$G$577</f>
        <v>#DIV/0!</v>
      </c>
      <c r="K491" s="2"/>
      <c r="L491" s="2"/>
    </row>
    <row r="492" spans="1:12" ht="25.5" outlineLevel="1" x14ac:dyDescent="0.2">
      <c r="A492" s="528" t="s">
        <v>1292</v>
      </c>
      <c r="B492" s="529" t="s">
        <v>118</v>
      </c>
      <c r="C492" s="513" t="s">
        <v>1266</v>
      </c>
      <c r="D492" s="515" t="s">
        <v>1267</v>
      </c>
      <c r="E492" s="430" t="s">
        <v>129</v>
      </c>
      <c r="F492" s="431">
        <v>63.9</v>
      </c>
      <c r="G492" s="593"/>
      <c r="H492" s="303">
        <f>ROUND(G492*(1+$F$578),2)</f>
        <v>0</v>
      </c>
      <c r="I492" s="303">
        <f t="shared" ref="I492" si="131">ROUND(H492*F492,2)</f>
        <v>0</v>
      </c>
      <c r="J492" s="531" t="e">
        <f>I492/$G$577</f>
        <v>#DIV/0!</v>
      </c>
      <c r="K492" s="2"/>
      <c r="L492" s="2"/>
    </row>
    <row r="493" spans="1:12" ht="25.5" outlineLevel="1" x14ac:dyDescent="0.2">
      <c r="A493" s="528" t="s">
        <v>1293</v>
      </c>
      <c r="B493" s="529" t="s">
        <v>118</v>
      </c>
      <c r="C493" s="513" t="s">
        <v>1268</v>
      </c>
      <c r="D493" s="515" t="s">
        <v>1269</v>
      </c>
      <c r="E493" s="430" t="s">
        <v>14</v>
      </c>
      <c r="F493" s="431">
        <v>12</v>
      </c>
      <c r="G493" s="593"/>
      <c r="H493" s="303">
        <f>ROUND(G493*(1+$F$578),2)</f>
        <v>0</v>
      </c>
      <c r="I493" s="303">
        <f t="shared" ref="I493:I495" si="132">ROUND(H493*F493,2)</f>
        <v>0</v>
      </c>
      <c r="J493" s="531" t="e">
        <f>I493/$G$577</f>
        <v>#DIV/0!</v>
      </c>
      <c r="K493" s="2"/>
      <c r="L493" s="2"/>
    </row>
    <row r="494" spans="1:12" ht="25.5" outlineLevel="1" x14ac:dyDescent="0.2">
      <c r="A494" s="528" t="s">
        <v>1294</v>
      </c>
      <c r="B494" s="529" t="s">
        <v>118</v>
      </c>
      <c r="C494" s="513" t="s">
        <v>1270</v>
      </c>
      <c r="D494" s="515" t="s">
        <v>1271</v>
      </c>
      <c r="E494" s="430" t="s">
        <v>14</v>
      </c>
      <c r="F494" s="431">
        <v>14</v>
      </c>
      <c r="G494" s="593"/>
      <c r="H494" s="303">
        <f>ROUND(G494*(1+$F$578),2)</f>
        <v>0</v>
      </c>
      <c r="I494" s="303">
        <f t="shared" si="132"/>
        <v>0</v>
      </c>
      <c r="J494" s="531" t="e">
        <f>I494/$G$577</f>
        <v>#DIV/0!</v>
      </c>
      <c r="K494" s="2"/>
      <c r="L494" s="2"/>
    </row>
    <row r="495" spans="1:12" ht="26.25" outlineLevel="1" thickBot="1" x14ac:dyDescent="0.25">
      <c r="A495" s="528" t="s">
        <v>1295</v>
      </c>
      <c r="B495" s="529" t="s">
        <v>118</v>
      </c>
      <c r="C495" s="513" t="s">
        <v>1272</v>
      </c>
      <c r="D495" s="515" t="s">
        <v>1273</v>
      </c>
      <c r="E495" s="430" t="s">
        <v>14</v>
      </c>
      <c r="F495" s="431">
        <v>3</v>
      </c>
      <c r="G495" s="593"/>
      <c r="H495" s="303">
        <f>ROUND(G495*(1+$F$578),2)</f>
        <v>0</v>
      </c>
      <c r="I495" s="303">
        <f t="shared" si="132"/>
        <v>0</v>
      </c>
      <c r="J495" s="531" t="e">
        <f>I495/$G$577</f>
        <v>#DIV/0!</v>
      </c>
      <c r="K495" s="2"/>
      <c r="L495" s="2"/>
    </row>
    <row r="496" spans="1:12" ht="15.75" outlineLevel="1" thickBot="1" x14ac:dyDescent="0.25">
      <c r="A496" s="284">
        <v>19</v>
      </c>
      <c r="B496" s="285"/>
      <c r="C496" s="313"/>
      <c r="D496" s="287" t="s">
        <v>1274</v>
      </c>
      <c r="E496" s="288">
        <f>SUM(E497,E505,E508,E512,E519)</f>
        <v>0</v>
      </c>
      <c r="F496" s="288"/>
      <c r="G496" s="289"/>
      <c r="H496" s="288"/>
      <c r="I496" s="288"/>
      <c r="J496" s="290" t="e">
        <f>E496/$G$577</f>
        <v>#DIV/0!</v>
      </c>
      <c r="K496" s="2"/>
      <c r="L496" s="2"/>
    </row>
    <row r="497" spans="1:12" ht="12.75" outlineLevel="1" x14ac:dyDescent="0.2">
      <c r="A497" s="291" t="s">
        <v>1291</v>
      </c>
      <c r="B497" s="292"/>
      <c r="C497" s="293"/>
      <c r="D497" s="294" t="s">
        <v>1275</v>
      </c>
      <c r="E497" s="295">
        <f>SUM(I498:I504)</f>
        <v>0</v>
      </c>
      <c r="F497" s="296"/>
      <c r="G497" s="297"/>
      <c r="H497" s="296"/>
      <c r="I497" s="292"/>
      <c r="J497" s="362" t="e">
        <f>E497/$G$577</f>
        <v>#DIV/0!</v>
      </c>
      <c r="K497" s="2"/>
      <c r="L497" s="2"/>
    </row>
    <row r="498" spans="1:12" ht="25.5" outlineLevel="1" x14ac:dyDescent="0.2">
      <c r="A498" s="507" t="s">
        <v>1122</v>
      </c>
      <c r="B498" s="529" t="s">
        <v>118</v>
      </c>
      <c r="C498" s="513" t="s">
        <v>1276</v>
      </c>
      <c r="D498" s="515" t="s">
        <v>1277</v>
      </c>
      <c r="E498" s="430" t="s">
        <v>14</v>
      </c>
      <c r="F498" s="431">
        <v>3</v>
      </c>
      <c r="G498" s="593"/>
      <c r="H498" s="303">
        <f t="shared" ref="H498:H504" si="133">ROUND(G498*(1+$F$578),2)</f>
        <v>0</v>
      </c>
      <c r="I498" s="303">
        <f t="shared" ref="I498" si="134">ROUND(H498*F498,2)</f>
        <v>0</v>
      </c>
      <c r="J498" s="531" t="e">
        <f t="shared" ref="J498:J504" si="135">I498/$G$577</f>
        <v>#DIV/0!</v>
      </c>
      <c r="K498" s="2"/>
      <c r="L498" s="2"/>
    </row>
    <row r="499" spans="1:12" ht="12.75" outlineLevel="1" x14ac:dyDescent="0.2">
      <c r="A499" s="523" t="s">
        <v>1318</v>
      </c>
      <c r="B499" s="529" t="s">
        <v>226</v>
      </c>
      <c r="C499" s="513" t="s">
        <v>1278</v>
      </c>
      <c r="D499" s="515" t="s">
        <v>1279</v>
      </c>
      <c r="E499" s="430" t="s">
        <v>14</v>
      </c>
      <c r="F499" s="431">
        <v>1</v>
      </c>
      <c r="G499" s="610">
        <f>VLOOKUP(C499,Composições!$B$15:$G$1328,6,0)</f>
        <v>0</v>
      </c>
      <c r="H499" s="303">
        <f t="shared" si="133"/>
        <v>0</v>
      </c>
      <c r="I499" s="303">
        <f t="shared" ref="I499:I504" si="136">ROUND(H499*F499,2)</f>
        <v>0</v>
      </c>
      <c r="J499" s="531" t="e">
        <f t="shared" si="135"/>
        <v>#DIV/0!</v>
      </c>
      <c r="K499" s="2"/>
      <c r="L499" s="2"/>
    </row>
    <row r="500" spans="1:12" ht="12.75" outlineLevel="1" x14ac:dyDescent="0.2">
      <c r="A500" s="512" t="s">
        <v>1319</v>
      </c>
      <c r="B500" s="529" t="s">
        <v>226</v>
      </c>
      <c r="C500" s="513" t="s">
        <v>1280</v>
      </c>
      <c r="D500" s="515" t="s">
        <v>1281</v>
      </c>
      <c r="E500" s="430" t="s">
        <v>14</v>
      </c>
      <c r="F500" s="431">
        <v>19</v>
      </c>
      <c r="G500" s="610">
        <f>VLOOKUP(C500,Composições!$B$15:$G$1328,6,0)</f>
        <v>0</v>
      </c>
      <c r="H500" s="303">
        <f t="shared" si="133"/>
        <v>0</v>
      </c>
      <c r="I500" s="303">
        <f t="shared" si="136"/>
        <v>0</v>
      </c>
      <c r="J500" s="531" t="e">
        <f t="shared" si="135"/>
        <v>#DIV/0!</v>
      </c>
      <c r="K500" s="2"/>
      <c r="L500" s="2"/>
    </row>
    <row r="501" spans="1:12" ht="12.75" outlineLevel="1" x14ac:dyDescent="0.2">
      <c r="A501" s="512" t="s">
        <v>1320</v>
      </c>
      <c r="B501" s="529" t="s">
        <v>226</v>
      </c>
      <c r="C501" s="513" t="s">
        <v>1282</v>
      </c>
      <c r="D501" s="515" t="s">
        <v>1283</v>
      </c>
      <c r="E501" s="430" t="s">
        <v>14</v>
      </c>
      <c r="F501" s="431">
        <v>3</v>
      </c>
      <c r="G501" s="610">
        <f>VLOOKUP(C501,Composições!$B$15:$G$1328,6,0)</f>
        <v>0</v>
      </c>
      <c r="H501" s="303">
        <f t="shared" si="133"/>
        <v>0</v>
      </c>
      <c r="I501" s="303">
        <f t="shared" si="136"/>
        <v>0</v>
      </c>
      <c r="J501" s="531" t="e">
        <f t="shared" si="135"/>
        <v>#DIV/0!</v>
      </c>
      <c r="K501" s="2"/>
      <c r="L501" s="2"/>
    </row>
    <row r="502" spans="1:12" ht="12.75" outlineLevel="1" x14ac:dyDescent="0.2">
      <c r="A502" s="517" t="s">
        <v>1321</v>
      </c>
      <c r="B502" s="529" t="s">
        <v>226</v>
      </c>
      <c r="C502" s="513" t="s">
        <v>1284</v>
      </c>
      <c r="D502" s="515" t="s">
        <v>1285</v>
      </c>
      <c r="E502" s="430" t="s">
        <v>14</v>
      </c>
      <c r="F502" s="431">
        <v>2</v>
      </c>
      <c r="G502" s="610">
        <f>VLOOKUP(C502,Composições!$B$15:$G$1328,6,0)</f>
        <v>0</v>
      </c>
      <c r="H502" s="303">
        <f t="shared" si="133"/>
        <v>0</v>
      </c>
      <c r="I502" s="303">
        <f t="shared" si="136"/>
        <v>0</v>
      </c>
      <c r="J502" s="531" t="e">
        <f t="shared" si="135"/>
        <v>#DIV/0!</v>
      </c>
      <c r="K502" s="2"/>
      <c r="L502" s="2"/>
    </row>
    <row r="503" spans="1:12" ht="25.5" outlineLevel="1" x14ac:dyDescent="0.2">
      <c r="A503" s="512" t="s">
        <v>1322</v>
      </c>
      <c r="B503" s="529" t="s">
        <v>118</v>
      </c>
      <c r="C503" s="513" t="s">
        <v>1286</v>
      </c>
      <c r="D503" s="515" t="s">
        <v>1287</v>
      </c>
      <c r="E503" s="430" t="s">
        <v>14</v>
      </c>
      <c r="F503" s="431">
        <v>3</v>
      </c>
      <c r="G503" s="593"/>
      <c r="H503" s="303">
        <f t="shared" si="133"/>
        <v>0</v>
      </c>
      <c r="I503" s="303">
        <f t="shared" si="136"/>
        <v>0</v>
      </c>
      <c r="J503" s="531" t="e">
        <f t="shared" si="135"/>
        <v>#DIV/0!</v>
      </c>
      <c r="K503" s="2"/>
      <c r="L503" s="2"/>
    </row>
    <row r="504" spans="1:12" ht="12.75" outlineLevel="1" x14ac:dyDescent="0.2">
      <c r="A504" s="536" t="s">
        <v>1323</v>
      </c>
      <c r="B504" s="537" t="s">
        <v>226</v>
      </c>
      <c r="C504" s="538" t="s">
        <v>1288</v>
      </c>
      <c r="D504" s="539" t="s">
        <v>1289</v>
      </c>
      <c r="E504" s="525" t="s">
        <v>14</v>
      </c>
      <c r="F504" s="526">
        <v>4</v>
      </c>
      <c r="G504" s="610">
        <f>VLOOKUP(C504,Composições!$B$15:$G$1328,6,0)</f>
        <v>0</v>
      </c>
      <c r="H504" s="535">
        <f t="shared" si="133"/>
        <v>0</v>
      </c>
      <c r="I504" s="368">
        <f t="shared" si="136"/>
        <v>0</v>
      </c>
      <c r="J504" s="531" t="e">
        <f t="shared" si="135"/>
        <v>#DIV/0!</v>
      </c>
      <c r="K504" s="2"/>
      <c r="L504" s="2"/>
    </row>
    <row r="505" spans="1:12" ht="12.75" outlineLevel="1" x14ac:dyDescent="0.2">
      <c r="A505" s="291" t="s">
        <v>1296</v>
      </c>
      <c r="B505" s="292"/>
      <c r="C505" s="293"/>
      <c r="D505" s="294" t="s">
        <v>1290</v>
      </c>
      <c r="E505" s="295">
        <f>SUM(I506:I507)</f>
        <v>0</v>
      </c>
      <c r="F505" s="296"/>
      <c r="G505" s="297"/>
      <c r="H505" s="296"/>
      <c r="I505" s="292"/>
      <c r="J505" s="362" t="e">
        <f>E505/$G$577</f>
        <v>#DIV/0!</v>
      </c>
      <c r="K505" s="2"/>
      <c r="L505" s="2"/>
    </row>
    <row r="506" spans="1:12" ht="38.25" outlineLevel="1" x14ac:dyDescent="0.2">
      <c r="A506" s="528" t="s">
        <v>1324</v>
      </c>
      <c r="B506" s="529" t="s">
        <v>118</v>
      </c>
      <c r="C506" s="513" t="s">
        <v>1155</v>
      </c>
      <c r="D506" s="515" t="s">
        <v>1156</v>
      </c>
      <c r="E506" s="430" t="s">
        <v>14</v>
      </c>
      <c r="F506" s="431">
        <v>4</v>
      </c>
      <c r="G506" s="593"/>
      <c r="H506" s="303">
        <f>ROUND(G506*(1+$F$578),2)</f>
        <v>0</v>
      </c>
      <c r="I506" s="303">
        <f t="shared" ref="I506" si="137">ROUND(H506*F506,2)</f>
        <v>0</v>
      </c>
      <c r="J506" s="531" t="e">
        <f>I506/$G$577</f>
        <v>#DIV/0!</v>
      </c>
      <c r="K506" s="2"/>
      <c r="L506" s="2"/>
    </row>
    <row r="507" spans="1:12" ht="25.5" outlineLevel="1" x14ac:dyDescent="0.2">
      <c r="A507" s="541" t="s">
        <v>1325</v>
      </c>
      <c r="B507" s="537" t="s">
        <v>118</v>
      </c>
      <c r="C507" s="538" t="s">
        <v>1159</v>
      </c>
      <c r="D507" s="539" t="s">
        <v>1160</v>
      </c>
      <c r="E507" s="525" t="s">
        <v>14</v>
      </c>
      <c r="F507" s="526">
        <v>27</v>
      </c>
      <c r="G507" s="604"/>
      <c r="H507" s="321">
        <f>ROUND(G507*(1+$F$578),2)</f>
        <v>0</v>
      </c>
      <c r="I507" s="303">
        <f t="shared" ref="I507" si="138">ROUND(H507*F507,2)</f>
        <v>0</v>
      </c>
      <c r="J507" s="531" t="e">
        <f>I507/$G$577</f>
        <v>#DIV/0!</v>
      </c>
      <c r="K507" s="2"/>
      <c r="L507" s="2"/>
    </row>
    <row r="508" spans="1:12" ht="12.75" outlineLevel="1" x14ac:dyDescent="0.2">
      <c r="A508" s="291" t="s">
        <v>1304</v>
      </c>
      <c r="B508" s="292"/>
      <c r="C508" s="293"/>
      <c r="D508" s="294" t="s">
        <v>1297</v>
      </c>
      <c r="E508" s="295">
        <f>SUM(I509:I511)</f>
        <v>0</v>
      </c>
      <c r="F508" s="296"/>
      <c r="G508" s="297"/>
      <c r="H508" s="328"/>
      <c r="I508" s="324"/>
      <c r="J508" s="362" t="e">
        <f>E508/$G$577</f>
        <v>#DIV/0!</v>
      </c>
      <c r="K508" s="2"/>
      <c r="L508" s="2"/>
    </row>
    <row r="509" spans="1:12" ht="12.75" outlineLevel="1" x14ac:dyDescent="0.2">
      <c r="A509" s="528" t="s">
        <v>1326</v>
      </c>
      <c r="B509" s="529" t="s">
        <v>118</v>
      </c>
      <c r="C509" s="513" t="s">
        <v>1298</v>
      </c>
      <c r="D509" s="515" t="s">
        <v>1299</v>
      </c>
      <c r="E509" s="430" t="s">
        <v>14</v>
      </c>
      <c r="F509" s="431">
        <v>19</v>
      </c>
      <c r="G509" s="593"/>
      <c r="H509" s="303">
        <f>ROUND(G509*(1+$F$578),2)</f>
        <v>0</v>
      </c>
      <c r="I509" s="303">
        <f t="shared" ref="I509" si="139">ROUND(H509*F509,2)</f>
        <v>0</v>
      </c>
      <c r="J509" s="531" t="e">
        <f>I509/$G$577</f>
        <v>#DIV/0!</v>
      </c>
      <c r="K509" s="2"/>
      <c r="L509" s="2"/>
    </row>
    <row r="510" spans="1:12" ht="25.5" outlineLevel="1" x14ac:dyDescent="0.2">
      <c r="A510" s="528" t="s">
        <v>1327</v>
      </c>
      <c r="B510" s="529" t="s">
        <v>226</v>
      </c>
      <c r="C510" s="513" t="s">
        <v>1300</v>
      </c>
      <c r="D510" s="515" t="s">
        <v>1301</v>
      </c>
      <c r="E510" s="430" t="s">
        <v>14</v>
      </c>
      <c r="F510" s="431">
        <v>8</v>
      </c>
      <c r="G510" s="610">
        <f>VLOOKUP(C510,Composições!$B$15:$G$1328,6,0)</f>
        <v>0</v>
      </c>
      <c r="H510" s="303">
        <f>ROUND(G510*(1+$F$578),2)</f>
        <v>0</v>
      </c>
      <c r="I510" s="303">
        <f t="shared" ref="I510:I511" si="140">ROUND(H510*F510,2)</f>
        <v>0</v>
      </c>
      <c r="J510" s="531" t="e">
        <f>I510/$G$577</f>
        <v>#DIV/0!</v>
      </c>
      <c r="K510" s="2"/>
      <c r="L510" s="2"/>
    </row>
    <row r="511" spans="1:12" ht="12.75" outlineLevel="1" x14ac:dyDescent="0.2">
      <c r="A511" s="541" t="s">
        <v>1328</v>
      </c>
      <c r="B511" s="537" t="s">
        <v>226</v>
      </c>
      <c r="C511" s="538" t="s">
        <v>1302</v>
      </c>
      <c r="D511" s="539" t="s">
        <v>1843</v>
      </c>
      <c r="E511" s="525" t="s">
        <v>14</v>
      </c>
      <c r="F511" s="526">
        <v>10</v>
      </c>
      <c r="G511" s="610">
        <f>VLOOKUP(C511,Composições!$B$15:$G$1328,6,0)</f>
        <v>0</v>
      </c>
      <c r="H511" s="535">
        <f>ROUND(G511*(1+$F$578),2)</f>
        <v>0</v>
      </c>
      <c r="I511" s="321">
        <f t="shared" si="140"/>
        <v>0</v>
      </c>
      <c r="J511" s="531" t="e">
        <f>I511/$G$577</f>
        <v>#DIV/0!</v>
      </c>
      <c r="K511" s="2"/>
      <c r="L511" s="2"/>
    </row>
    <row r="512" spans="1:12" ht="12.75" outlineLevel="1" x14ac:dyDescent="0.2">
      <c r="A512" s="291" t="s">
        <v>1305</v>
      </c>
      <c r="B512" s="292"/>
      <c r="C512" s="293"/>
      <c r="D512" s="294" t="s">
        <v>1303</v>
      </c>
      <c r="E512" s="295">
        <f>SUM(I513:I518)</f>
        <v>0</v>
      </c>
      <c r="F512" s="296"/>
      <c r="G512" s="297"/>
      <c r="H512" s="296"/>
      <c r="I512" s="324"/>
      <c r="J512" s="362" t="e">
        <f>E512/$G$577</f>
        <v>#DIV/0!</v>
      </c>
      <c r="K512" s="2"/>
      <c r="L512" s="2"/>
    </row>
    <row r="513" spans="1:12" ht="38.25" outlineLevel="1" x14ac:dyDescent="0.2">
      <c r="A513" s="507" t="s">
        <v>1329</v>
      </c>
      <c r="B513" s="529" t="s">
        <v>226</v>
      </c>
      <c r="C513" s="513" t="s">
        <v>1306</v>
      </c>
      <c r="D513" s="515" t="s">
        <v>1307</v>
      </c>
      <c r="E513" s="430" t="s">
        <v>129</v>
      </c>
      <c r="F513" s="431">
        <v>51.65</v>
      </c>
      <c r="G513" s="610">
        <f>VLOOKUP(C513,Composições!$B$15:$G$1328,6,0)</f>
        <v>0</v>
      </c>
      <c r="H513" s="303">
        <f t="shared" ref="H513:H518" si="141">ROUND(G513*(1+$F$578),2)</f>
        <v>0</v>
      </c>
      <c r="I513" s="303">
        <f t="shared" ref="I513" si="142">ROUND(H513*F513,2)</f>
        <v>0</v>
      </c>
      <c r="J513" s="531" t="e">
        <f t="shared" ref="J513:J518" si="143">I513/$G$577</f>
        <v>#DIV/0!</v>
      </c>
      <c r="K513" s="2"/>
      <c r="L513" s="2"/>
    </row>
    <row r="514" spans="1:12" ht="38.25" outlineLevel="1" x14ac:dyDescent="0.2">
      <c r="A514" s="523" t="s">
        <v>1330</v>
      </c>
      <c r="B514" s="529" t="s">
        <v>118</v>
      </c>
      <c r="C514" s="513" t="s">
        <v>1308</v>
      </c>
      <c r="D514" s="515" t="s">
        <v>1309</v>
      </c>
      <c r="E514" s="430" t="s">
        <v>129</v>
      </c>
      <c r="F514" s="431">
        <v>15.2</v>
      </c>
      <c r="G514" s="593"/>
      <c r="H514" s="303">
        <f t="shared" si="141"/>
        <v>0</v>
      </c>
      <c r="I514" s="303">
        <f t="shared" ref="I514:I518" si="144">ROUND(H514*F514,2)</f>
        <v>0</v>
      </c>
      <c r="J514" s="531" t="e">
        <f t="shared" si="143"/>
        <v>#DIV/0!</v>
      </c>
      <c r="K514" s="2"/>
      <c r="L514" s="2"/>
    </row>
    <row r="515" spans="1:12" ht="38.25" outlineLevel="1" x14ac:dyDescent="0.2">
      <c r="A515" s="523" t="s">
        <v>1331</v>
      </c>
      <c r="B515" s="529" t="s">
        <v>118</v>
      </c>
      <c r="C515" s="513" t="s">
        <v>1310</v>
      </c>
      <c r="D515" s="515" t="s">
        <v>1311</v>
      </c>
      <c r="E515" s="430" t="s">
        <v>129</v>
      </c>
      <c r="F515" s="431">
        <v>112.05</v>
      </c>
      <c r="G515" s="593"/>
      <c r="H515" s="303">
        <f t="shared" si="141"/>
        <v>0</v>
      </c>
      <c r="I515" s="303">
        <f t="shared" si="144"/>
        <v>0</v>
      </c>
      <c r="J515" s="531" t="e">
        <f t="shared" si="143"/>
        <v>#DIV/0!</v>
      </c>
      <c r="K515" s="2"/>
      <c r="L515" s="2"/>
    </row>
    <row r="516" spans="1:12" ht="25.5" outlineLevel="1" x14ac:dyDescent="0.2">
      <c r="A516" s="523" t="s">
        <v>1332</v>
      </c>
      <c r="B516" s="529" t="s">
        <v>118</v>
      </c>
      <c r="C516" s="513" t="s">
        <v>1312</v>
      </c>
      <c r="D516" s="515" t="s">
        <v>1313</v>
      </c>
      <c r="E516" s="430" t="s">
        <v>129</v>
      </c>
      <c r="F516" s="431">
        <v>4.8</v>
      </c>
      <c r="G516" s="593"/>
      <c r="H516" s="303">
        <f t="shared" si="141"/>
        <v>0</v>
      </c>
      <c r="I516" s="303">
        <f t="shared" si="144"/>
        <v>0</v>
      </c>
      <c r="J516" s="531" t="e">
        <f t="shared" si="143"/>
        <v>#DIV/0!</v>
      </c>
      <c r="K516" s="2"/>
      <c r="L516" s="2"/>
    </row>
    <row r="517" spans="1:12" ht="12.75" outlineLevel="1" x14ac:dyDescent="0.2">
      <c r="A517" s="523" t="s">
        <v>1333</v>
      </c>
      <c r="B517" s="529" t="s">
        <v>226</v>
      </c>
      <c r="C517" s="513" t="s">
        <v>1314</v>
      </c>
      <c r="D517" s="515" t="s">
        <v>1315</v>
      </c>
      <c r="E517" s="430" t="s">
        <v>14</v>
      </c>
      <c r="F517" s="431">
        <v>4</v>
      </c>
      <c r="G517" s="610">
        <f>VLOOKUP(C517,Composições!$B$15:$G$1328,6,0)</f>
        <v>0</v>
      </c>
      <c r="H517" s="303">
        <f t="shared" si="141"/>
        <v>0</v>
      </c>
      <c r="I517" s="303">
        <f t="shared" si="144"/>
        <v>0</v>
      </c>
      <c r="J517" s="531" t="e">
        <f t="shared" si="143"/>
        <v>#DIV/0!</v>
      </c>
      <c r="K517" s="2"/>
      <c r="L517" s="2"/>
    </row>
    <row r="518" spans="1:12" ht="25.5" outlineLevel="1" x14ac:dyDescent="0.2">
      <c r="A518" s="533" t="s">
        <v>1334</v>
      </c>
      <c r="B518" s="537" t="s">
        <v>226</v>
      </c>
      <c r="C518" s="538" t="s">
        <v>1316</v>
      </c>
      <c r="D518" s="539" t="s">
        <v>1317</v>
      </c>
      <c r="E518" s="525" t="s">
        <v>129</v>
      </c>
      <c r="F518" s="526">
        <v>55.2</v>
      </c>
      <c r="G518" s="610">
        <f>VLOOKUP(C518,Composições!$B$15:$G$1328,6,0)</f>
        <v>0</v>
      </c>
      <c r="H518" s="535">
        <f t="shared" si="141"/>
        <v>0</v>
      </c>
      <c r="I518" s="303">
        <f t="shared" si="144"/>
        <v>0</v>
      </c>
      <c r="J518" s="531" t="e">
        <f t="shared" si="143"/>
        <v>#DIV/0!</v>
      </c>
      <c r="K518" s="2"/>
      <c r="L518" s="2"/>
    </row>
    <row r="519" spans="1:12" ht="12.75" outlineLevel="1" x14ac:dyDescent="0.2">
      <c r="A519" s="291" t="s">
        <v>1335</v>
      </c>
      <c r="B519" s="292"/>
      <c r="C519" s="293"/>
      <c r="D519" s="294" t="s">
        <v>1336</v>
      </c>
      <c r="E519" s="295">
        <f>SUM(I520:I521)</f>
        <v>0</v>
      </c>
      <c r="F519" s="296"/>
      <c r="G519" s="297"/>
      <c r="H519" s="296"/>
      <c r="I519" s="324"/>
      <c r="J519" s="362" t="e">
        <f>E519/$G$577</f>
        <v>#DIV/0!</v>
      </c>
      <c r="K519" s="2"/>
      <c r="L519" s="2"/>
    </row>
    <row r="520" spans="1:12" ht="25.5" outlineLevel="1" x14ac:dyDescent="0.2">
      <c r="A520" s="528" t="s">
        <v>1341</v>
      </c>
      <c r="B520" s="529" t="s">
        <v>118</v>
      </c>
      <c r="C520" s="513" t="s">
        <v>1337</v>
      </c>
      <c r="D520" s="515" t="s">
        <v>1338</v>
      </c>
      <c r="E520" s="430" t="s">
        <v>129</v>
      </c>
      <c r="F520" s="431">
        <v>579</v>
      </c>
      <c r="G520" s="593"/>
      <c r="H520" s="303">
        <f>ROUND(G520*(1+$F$578),2)</f>
        <v>0</v>
      </c>
      <c r="I520" s="303">
        <f t="shared" ref="I520" si="145">ROUND(H520*F520,2)</f>
        <v>0</v>
      </c>
      <c r="J520" s="531" t="e">
        <f>I520/$G$577</f>
        <v>#DIV/0!</v>
      </c>
      <c r="K520" s="2"/>
      <c r="L520" s="2"/>
    </row>
    <row r="521" spans="1:12" ht="13.5" outlineLevel="1" thickBot="1" x14ac:dyDescent="0.25">
      <c r="A521" s="532" t="s">
        <v>1342</v>
      </c>
      <c r="B521" s="529" t="s">
        <v>118</v>
      </c>
      <c r="C521" s="513" t="s">
        <v>1339</v>
      </c>
      <c r="D521" s="515" t="s">
        <v>1340</v>
      </c>
      <c r="E521" s="430" t="s">
        <v>129</v>
      </c>
      <c r="F521" s="431">
        <v>113</v>
      </c>
      <c r="G521" s="593"/>
      <c r="H521" s="303">
        <f>ROUND(G521*(1+$F$578),2)</f>
        <v>0</v>
      </c>
      <c r="I521" s="303">
        <f t="shared" ref="I521" si="146">ROUND(H521*F521,2)</f>
        <v>0</v>
      </c>
      <c r="J521" s="531" t="e">
        <f>I521/$G$577</f>
        <v>#DIV/0!</v>
      </c>
      <c r="K521" s="2"/>
      <c r="L521" s="2"/>
    </row>
    <row r="522" spans="1:12" ht="15.75" outlineLevel="1" thickBot="1" x14ac:dyDescent="0.25">
      <c r="A522" s="284">
        <v>20</v>
      </c>
      <c r="B522" s="285"/>
      <c r="C522" s="313"/>
      <c r="D522" s="287" t="s">
        <v>1343</v>
      </c>
      <c r="E522" s="288">
        <f>E523</f>
        <v>0</v>
      </c>
      <c r="F522" s="288"/>
      <c r="G522" s="289"/>
      <c r="H522" s="288"/>
      <c r="I522" s="288"/>
      <c r="J522" s="290" t="e">
        <f>E522/$G$577</f>
        <v>#DIV/0!</v>
      </c>
      <c r="K522" s="2"/>
      <c r="L522" s="2"/>
    </row>
    <row r="523" spans="1:12" ht="12.75" outlineLevel="1" x14ac:dyDescent="0.2">
      <c r="A523" s="291" t="s">
        <v>1344</v>
      </c>
      <c r="B523" s="292"/>
      <c r="C523" s="293"/>
      <c r="D523" s="294" t="s">
        <v>1343</v>
      </c>
      <c r="E523" s="295">
        <f>SUM(I524:I525)</f>
        <v>0</v>
      </c>
      <c r="F523" s="296"/>
      <c r="G523" s="297"/>
      <c r="H523" s="296"/>
      <c r="I523" s="292"/>
      <c r="J523" s="362" t="e">
        <f>E523/$G$577</f>
        <v>#DIV/0!</v>
      </c>
      <c r="K523" s="2"/>
      <c r="L523" s="2"/>
    </row>
    <row r="524" spans="1:12" ht="12.75" outlineLevel="1" x14ac:dyDescent="0.2">
      <c r="A524" s="507" t="s">
        <v>1426</v>
      </c>
      <c r="B524" s="529" t="s">
        <v>226</v>
      </c>
      <c r="C524" s="513" t="s">
        <v>1345</v>
      </c>
      <c r="D524" s="515" t="s">
        <v>1346</v>
      </c>
      <c r="E524" s="430" t="s">
        <v>129</v>
      </c>
      <c r="F524" s="431">
        <v>4</v>
      </c>
      <c r="G524" s="610">
        <f>VLOOKUP(C524,Composições!$B$15:$G$1328,6,0)</f>
        <v>0</v>
      </c>
      <c r="H524" s="303">
        <f>ROUND(G524*(1+$F$578),2)</f>
        <v>0</v>
      </c>
      <c r="I524" s="303">
        <f t="shared" ref="I524" si="147">ROUND(H524*F524,2)</f>
        <v>0</v>
      </c>
      <c r="J524" s="531" t="e">
        <f>I524/$G$577</f>
        <v>#DIV/0!</v>
      </c>
      <c r="K524" s="2"/>
      <c r="L524" s="2"/>
    </row>
    <row r="525" spans="1:12" ht="13.5" outlineLevel="1" thickBot="1" x14ac:dyDescent="0.25">
      <c r="A525" s="542" t="s">
        <v>1427</v>
      </c>
      <c r="B525" s="529" t="s">
        <v>226</v>
      </c>
      <c r="C525" s="513" t="s">
        <v>1347</v>
      </c>
      <c r="D525" s="515" t="s">
        <v>1348</v>
      </c>
      <c r="E525" s="430" t="s">
        <v>14</v>
      </c>
      <c r="F525" s="431">
        <v>1</v>
      </c>
      <c r="G525" s="610">
        <f>VLOOKUP(C525,Composições!$B$15:$G$1328,6,0)</f>
        <v>0</v>
      </c>
      <c r="H525" s="303">
        <f>ROUND(G525*(1+$F$578),2)</f>
        <v>0</v>
      </c>
      <c r="I525" s="303">
        <f t="shared" ref="I525" si="148">ROUND(H525*F525,2)</f>
        <v>0</v>
      </c>
      <c r="J525" s="531" t="e">
        <f>I525/$G$577</f>
        <v>#DIV/0!</v>
      </c>
      <c r="K525" s="2"/>
      <c r="L525" s="2"/>
    </row>
    <row r="526" spans="1:12" ht="15.75" customHeight="1" outlineLevel="1" thickBot="1" x14ac:dyDescent="0.25">
      <c r="A526" s="284">
        <v>21</v>
      </c>
      <c r="B526" s="285"/>
      <c r="C526" s="313"/>
      <c r="D526" s="287" t="s">
        <v>1349</v>
      </c>
      <c r="E526" s="288">
        <f>E527</f>
        <v>0</v>
      </c>
      <c r="F526" s="288"/>
      <c r="G526" s="289"/>
      <c r="H526" s="288"/>
      <c r="I526" s="288"/>
      <c r="J526" s="290" t="e">
        <f>E526/$G$577</f>
        <v>#DIV/0!</v>
      </c>
      <c r="K526" s="2"/>
      <c r="L526" s="2"/>
    </row>
    <row r="527" spans="1:12" ht="12.75" outlineLevel="1" x14ac:dyDescent="0.2">
      <c r="A527" s="291" t="s">
        <v>1394</v>
      </c>
      <c r="B527" s="292"/>
      <c r="C527" s="293"/>
      <c r="D527" s="294" t="s">
        <v>1349</v>
      </c>
      <c r="E527" s="295">
        <f>SUM(I528:I542)</f>
        <v>0</v>
      </c>
      <c r="F527" s="296"/>
      <c r="G527" s="297"/>
      <c r="H527" s="296"/>
      <c r="I527" s="292"/>
      <c r="J527" s="362" t="e">
        <f>E527/$G$577</f>
        <v>#DIV/0!</v>
      </c>
      <c r="K527" s="2"/>
      <c r="L527" s="2"/>
    </row>
    <row r="528" spans="1:12" ht="25.5" outlineLevel="1" x14ac:dyDescent="0.2">
      <c r="A528" s="528" t="s">
        <v>1395</v>
      </c>
      <c r="B528" s="529" t="s">
        <v>118</v>
      </c>
      <c r="C528" s="513" t="s">
        <v>1350</v>
      </c>
      <c r="D528" s="515" t="s">
        <v>1351</v>
      </c>
      <c r="E528" s="430" t="s">
        <v>14</v>
      </c>
      <c r="F528" s="431">
        <v>1</v>
      </c>
      <c r="G528" s="593"/>
      <c r="H528" s="303">
        <f t="shared" ref="H528:H542" si="149">ROUND(G528*(1+$F$578),2)</f>
        <v>0</v>
      </c>
      <c r="I528" s="303">
        <f t="shared" ref="I528" si="150">ROUND(H528*F528,2)</f>
        <v>0</v>
      </c>
      <c r="J528" s="531" t="e">
        <f t="shared" ref="J528:J542" si="151">I528/$G$577</f>
        <v>#DIV/0!</v>
      </c>
      <c r="K528" s="2"/>
      <c r="L528" s="2"/>
    </row>
    <row r="529" spans="1:12" ht="12.75" outlineLevel="1" x14ac:dyDescent="0.2">
      <c r="A529" s="512" t="s">
        <v>1396</v>
      </c>
      <c r="B529" s="529" t="s">
        <v>118</v>
      </c>
      <c r="C529" s="513" t="s">
        <v>1352</v>
      </c>
      <c r="D529" s="515" t="s">
        <v>1353</v>
      </c>
      <c r="E529" s="430" t="s">
        <v>99</v>
      </c>
      <c r="F529" s="431">
        <v>45</v>
      </c>
      <c r="G529" s="593"/>
      <c r="H529" s="303">
        <f t="shared" si="149"/>
        <v>0</v>
      </c>
      <c r="I529" s="303">
        <f t="shared" ref="I529:I542" si="152">ROUND(H529*F529,2)</f>
        <v>0</v>
      </c>
      <c r="J529" s="531" t="e">
        <f t="shared" si="151"/>
        <v>#DIV/0!</v>
      </c>
      <c r="K529" s="2"/>
      <c r="L529" s="2"/>
    </row>
    <row r="530" spans="1:12" ht="25.5" outlineLevel="1" x14ac:dyDescent="0.2">
      <c r="A530" s="517" t="s">
        <v>1397</v>
      </c>
      <c r="B530" s="529" t="s">
        <v>118</v>
      </c>
      <c r="C530" s="513" t="s">
        <v>1354</v>
      </c>
      <c r="D530" s="515" t="s">
        <v>1355</v>
      </c>
      <c r="E530" s="430" t="s">
        <v>14</v>
      </c>
      <c r="F530" s="431">
        <v>11</v>
      </c>
      <c r="G530" s="593"/>
      <c r="H530" s="303">
        <f t="shared" si="149"/>
        <v>0</v>
      </c>
      <c r="I530" s="303">
        <f t="shared" si="152"/>
        <v>0</v>
      </c>
      <c r="J530" s="531" t="e">
        <f t="shared" si="151"/>
        <v>#DIV/0!</v>
      </c>
      <c r="K530" s="2"/>
      <c r="L530" s="2"/>
    </row>
    <row r="531" spans="1:12" ht="25.5" outlineLevel="1" x14ac:dyDescent="0.2">
      <c r="A531" s="512" t="s">
        <v>1398</v>
      </c>
      <c r="B531" s="529" t="s">
        <v>118</v>
      </c>
      <c r="C531" s="513" t="s">
        <v>1356</v>
      </c>
      <c r="D531" s="515" t="s">
        <v>1357</v>
      </c>
      <c r="E531" s="430" t="s">
        <v>14</v>
      </c>
      <c r="F531" s="431">
        <v>4</v>
      </c>
      <c r="G531" s="593"/>
      <c r="H531" s="303">
        <f t="shared" si="149"/>
        <v>0</v>
      </c>
      <c r="I531" s="303">
        <f t="shared" si="152"/>
        <v>0</v>
      </c>
      <c r="J531" s="531" t="e">
        <f t="shared" si="151"/>
        <v>#DIV/0!</v>
      </c>
      <c r="K531" s="2"/>
      <c r="L531" s="2"/>
    </row>
    <row r="532" spans="1:12" ht="12.75" outlineLevel="1" x14ac:dyDescent="0.2">
      <c r="A532" s="517" t="s">
        <v>1399</v>
      </c>
      <c r="B532" s="529" t="s">
        <v>226</v>
      </c>
      <c r="C532" s="513" t="s">
        <v>1358</v>
      </c>
      <c r="D532" s="515" t="s">
        <v>1359</v>
      </c>
      <c r="E532" s="430" t="s">
        <v>14</v>
      </c>
      <c r="F532" s="431">
        <v>1</v>
      </c>
      <c r="G532" s="610">
        <f>VLOOKUP(C532,Composições!$B$15:$G$1328,6,0)</f>
        <v>0</v>
      </c>
      <c r="H532" s="303">
        <f t="shared" si="149"/>
        <v>0</v>
      </c>
      <c r="I532" s="303">
        <f t="shared" si="152"/>
        <v>0</v>
      </c>
      <c r="J532" s="531" t="e">
        <f t="shared" si="151"/>
        <v>#DIV/0!</v>
      </c>
      <c r="K532" s="2"/>
      <c r="L532" s="2"/>
    </row>
    <row r="533" spans="1:12" ht="25.5" outlineLevel="1" x14ac:dyDescent="0.2">
      <c r="A533" s="523" t="s">
        <v>1400</v>
      </c>
      <c r="B533" s="529" t="s">
        <v>118</v>
      </c>
      <c r="C533" s="513" t="s">
        <v>1360</v>
      </c>
      <c r="D533" s="515" t="s">
        <v>1361</v>
      </c>
      <c r="E533" s="430" t="s">
        <v>14</v>
      </c>
      <c r="F533" s="431">
        <v>33</v>
      </c>
      <c r="G533" s="593"/>
      <c r="H533" s="303">
        <f t="shared" si="149"/>
        <v>0</v>
      </c>
      <c r="I533" s="303">
        <f t="shared" si="152"/>
        <v>0</v>
      </c>
      <c r="J533" s="531" t="e">
        <f t="shared" si="151"/>
        <v>#DIV/0!</v>
      </c>
      <c r="K533" s="2"/>
      <c r="L533" s="2"/>
    </row>
    <row r="534" spans="1:12" ht="12.75" outlineLevel="1" x14ac:dyDescent="0.2">
      <c r="A534" s="512" t="s">
        <v>1401</v>
      </c>
      <c r="B534" s="529" t="s">
        <v>226</v>
      </c>
      <c r="C534" s="513" t="s">
        <v>1362</v>
      </c>
      <c r="D534" s="515" t="s">
        <v>1363</v>
      </c>
      <c r="E534" s="430" t="s">
        <v>14</v>
      </c>
      <c r="F534" s="431">
        <v>1</v>
      </c>
      <c r="G534" s="610">
        <f>VLOOKUP(C534,Composições!$B$15:$G$1328,6,0)</f>
        <v>0</v>
      </c>
      <c r="H534" s="303">
        <f t="shared" si="149"/>
        <v>0</v>
      </c>
      <c r="I534" s="303">
        <f t="shared" si="152"/>
        <v>0</v>
      </c>
      <c r="J534" s="531" t="e">
        <f t="shared" si="151"/>
        <v>#DIV/0!</v>
      </c>
      <c r="K534" s="2"/>
      <c r="L534" s="2"/>
    </row>
    <row r="535" spans="1:12" ht="25.5" outlineLevel="1" x14ac:dyDescent="0.2">
      <c r="A535" s="512" t="s">
        <v>1402</v>
      </c>
      <c r="B535" s="529" t="s">
        <v>118</v>
      </c>
      <c r="C535" s="513" t="s">
        <v>1364</v>
      </c>
      <c r="D535" s="515" t="s">
        <v>1365</v>
      </c>
      <c r="E535" s="430" t="s">
        <v>98</v>
      </c>
      <c r="F535" s="431">
        <v>26.18</v>
      </c>
      <c r="G535" s="593"/>
      <c r="H535" s="303">
        <f t="shared" si="149"/>
        <v>0</v>
      </c>
      <c r="I535" s="303">
        <f t="shared" si="152"/>
        <v>0</v>
      </c>
      <c r="J535" s="531" t="e">
        <f t="shared" si="151"/>
        <v>#DIV/0!</v>
      </c>
      <c r="K535" s="2"/>
      <c r="L535" s="2"/>
    </row>
    <row r="536" spans="1:12" ht="25.5" outlineLevel="1" x14ac:dyDescent="0.2">
      <c r="A536" s="517" t="s">
        <v>1403</v>
      </c>
      <c r="B536" s="529" t="s">
        <v>118</v>
      </c>
      <c r="C536" s="513" t="s">
        <v>1366</v>
      </c>
      <c r="D536" s="515" t="s">
        <v>1367</v>
      </c>
      <c r="E536" s="430" t="s">
        <v>98</v>
      </c>
      <c r="F536" s="431">
        <v>26.18</v>
      </c>
      <c r="G536" s="593"/>
      <c r="H536" s="303">
        <f t="shared" si="149"/>
        <v>0</v>
      </c>
      <c r="I536" s="303">
        <f t="shared" si="152"/>
        <v>0</v>
      </c>
      <c r="J536" s="531" t="e">
        <f t="shared" si="151"/>
        <v>#DIV/0!</v>
      </c>
      <c r="K536" s="2"/>
      <c r="L536" s="2"/>
    </row>
    <row r="537" spans="1:12" ht="25.5" outlineLevel="1" x14ac:dyDescent="0.2">
      <c r="A537" s="543" t="s">
        <v>1404</v>
      </c>
      <c r="B537" s="399" t="s">
        <v>118</v>
      </c>
      <c r="C537" s="513" t="s">
        <v>1368</v>
      </c>
      <c r="D537" s="515" t="s">
        <v>1369</v>
      </c>
      <c r="E537" s="430" t="s">
        <v>14</v>
      </c>
      <c r="F537" s="431">
        <v>11</v>
      </c>
      <c r="G537" s="593"/>
      <c r="H537" s="303">
        <f t="shared" si="149"/>
        <v>0</v>
      </c>
      <c r="I537" s="303">
        <f t="shared" si="152"/>
        <v>0</v>
      </c>
      <c r="J537" s="531" t="e">
        <f t="shared" si="151"/>
        <v>#DIV/0!</v>
      </c>
      <c r="K537" s="2"/>
      <c r="L537" s="2"/>
    </row>
    <row r="538" spans="1:12" ht="25.5" outlineLevel="1" x14ac:dyDescent="0.2">
      <c r="A538" s="512" t="s">
        <v>1405</v>
      </c>
      <c r="B538" s="529" t="s">
        <v>118</v>
      </c>
      <c r="C538" s="513" t="s">
        <v>1370</v>
      </c>
      <c r="D538" s="515" t="s">
        <v>1371</v>
      </c>
      <c r="E538" s="430" t="s">
        <v>129</v>
      </c>
      <c r="F538" s="431">
        <v>287</v>
      </c>
      <c r="G538" s="593"/>
      <c r="H538" s="303">
        <f t="shared" si="149"/>
        <v>0</v>
      </c>
      <c r="I538" s="303">
        <f t="shared" si="152"/>
        <v>0</v>
      </c>
      <c r="J538" s="531" t="e">
        <f t="shared" si="151"/>
        <v>#DIV/0!</v>
      </c>
      <c r="K538" s="2"/>
      <c r="L538" s="2"/>
    </row>
    <row r="539" spans="1:12" ht="25.5" outlineLevel="1" x14ac:dyDescent="0.2">
      <c r="A539" s="517" t="s">
        <v>1406</v>
      </c>
      <c r="B539" s="529" t="s">
        <v>118</v>
      </c>
      <c r="C539" s="513" t="s">
        <v>1372</v>
      </c>
      <c r="D539" s="515" t="s">
        <v>1373</v>
      </c>
      <c r="E539" s="430" t="s">
        <v>129</v>
      </c>
      <c r="F539" s="431">
        <v>174.5</v>
      </c>
      <c r="G539" s="593"/>
      <c r="H539" s="303">
        <f t="shared" si="149"/>
        <v>0</v>
      </c>
      <c r="I539" s="303">
        <f t="shared" si="152"/>
        <v>0</v>
      </c>
      <c r="J539" s="531" t="e">
        <f t="shared" si="151"/>
        <v>#DIV/0!</v>
      </c>
      <c r="K539" s="2"/>
      <c r="L539" s="2"/>
    </row>
    <row r="540" spans="1:12" ht="25.5" outlineLevel="1" x14ac:dyDescent="0.2">
      <c r="A540" s="512" t="s">
        <v>1407</v>
      </c>
      <c r="B540" s="529" t="s">
        <v>118</v>
      </c>
      <c r="C540" s="513" t="s">
        <v>1374</v>
      </c>
      <c r="D540" s="515" t="s">
        <v>1375</v>
      </c>
      <c r="E540" s="430" t="s">
        <v>14</v>
      </c>
      <c r="F540" s="431">
        <v>11</v>
      </c>
      <c r="G540" s="593"/>
      <c r="H540" s="303">
        <f t="shared" si="149"/>
        <v>0</v>
      </c>
      <c r="I540" s="303">
        <f t="shared" si="152"/>
        <v>0</v>
      </c>
      <c r="J540" s="531" t="e">
        <f t="shared" si="151"/>
        <v>#DIV/0!</v>
      </c>
      <c r="K540" s="2"/>
      <c r="L540" s="2"/>
    </row>
    <row r="541" spans="1:12" ht="12.75" outlineLevel="1" x14ac:dyDescent="0.2">
      <c r="A541" s="517" t="s">
        <v>1408</v>
      </c>
      <c r="B541" s="529" t="s">
        <v>226</v>
      </c>
      <c r="C541" s="513" t="s">
        <v>1302</v>
      </c>
      <c r="D541" s="515" t="s">
        <v>1843</v>
      </c>
      <c r="E541" s="430" t="s">
        <v>14</v>
      </c>
      <c r="F541" s="431">
        <v>251</v>
      </c>
      <c r="G541" s="610">
        <f>VLOOKUP(C541,Composições!$B$15:$G$1328,6,0)</f>
        <v>0</v>
      </c>
      <c r="H541" s="303">
        <f t="shared" si="149"/>
        <v>0</v>
      </c>
      <c r="I541" s="303">
        <f t="shared" si="152"/>
        <v>0</v>
      </c>
      <c r="J541" s="531" t="e">
        <f t="shared" si="151"/>
        <v>#DIV/0!</v>
      </c>
      <c r="K541" s="2"/>
      <c r="L541" s="2"/>
    </row>
    <row r="542" spans="1:12" ht="13.5" outlineLevel="1" thickBot="1" x14ac:dyDescent="0.25">
      <c r="A542" s="542" t="s">
        <v>1409</v>
      </c>
      <c r="B542" s="529" t="s">
        <v>226</v>
      </c>
      <c r="C542" s="513" t="s">
        <v>1376</v>
      </c>
      <c r="D542" s="515" t="s">
        <v>1377</v>
      </c>
      <c r="E542" s="430" t="s">
        <v>14</v>
      </c>
      <c r="F542" s="431">
        <v>22</v>
      </c>
      <c r="G542" s="610">
        <f>VLOOKUP(C542,Composições!$B$15:$G$1328,6,0)</f>
        <v>0</v>
      </c>
      <c r="H542" s="303">
        <f t="shared" si="149"/>
        <v>0</v>
      </c>
      <c r="I542" s="303">
        <f t="shared" si="152"/>
        <v>0</v>
      </c>
      <c r="J542" s="531" t="e">
        <f t="shared" si="151"/>
        <v>#DIV/0!</v>
      </c>
      <c r="K542" s="2"/>
      <c r="L542" s="2"/>
    </row>
    <row r="543" spans="1:12" ht="15.75" outlineLevel="1" thickBot="1" x14ac:dyDescent="0.25">
      <c r="A543" s="284">
        <v>22</v>
      </c>
      <c r="B543" s="285"/>
      <c r="C543" s="313"/>
      <c r="D543" s="287" t="s">
        <v>91</v>
      </c>
      <c r="E543" s="288">
        <f>E544+E554</f>
        <v>0</v>
      </c>
      <c r="F543" s="288"/>
      <c r="G543" s="289"/>
      <c r="H543" s="288"/>
      <c r="I543" s="288"/>
      <c r="J543" s="290" t="e">
        <f>E543/$G$577</f>
        <v>#DIV/0!</v>
      </c>
      <c r="K543" s="2"/>
      <c r="L543" s="2"/>
    </row>
    <row r="544" spans="1:12" ht="12.75" outlineLevel="1" x14ac:dyDescent="0.2">
      <c r="A544" s="291" t="s">
        <v>1410</v>
      </c>
      <c r="B544" s="292"/>
      <c r="C544" s="293"/>
      <c r="D544" s="294" t="s">
        <v>91</v>
      </c>
      <c r="E544" s="295">
        <f>SUM(I545:I553)</f>
        <v>0</v>
      </c>
      <c r="F544" s="296"/>
      <c r="G544" s="297"/>
      <c r="H544" s="296"/>
      <c r="I544" s="292"/>
      <c r="J544" s="362" t="e">
        <f>E544/$G$577</f>
        <v>#DIV/0!</v>
      </c>
      <c r="K544" s="2"/>
      <c r="L544" s="2"/>
    </row>
    <row r="545" spans="1:12" ht="12.75" outlineLevel="1" x14ac:dyDescent="0.2">
      <c r="A545" s="507" t="s">
        <v>1417</v>
      </c>
      <c r="B545" s="529" t="s">
        <v>226</v>
      </c>
      <c r="C545" s="513" t="s">
        <v>1378</v>
      </c>
      <c r="D545" s="515" t="s">
        <v>1379</v>
      </c>
      <c r="E545" s="430" t="s">
        <v>14</v>
      </c>
      <c r="F545" s="431">
        <v>1</v>
      </c>
      <c r="G545" s="610">
        <f>VLOOKUP(C545,Composições!$B$15:$G$1328,6,0)</f>
        <v>0</v>
      </c>
      <c r="H545" s="303">
        <f t="shared" ref="H545:H553" si="153">ROUND(G545*(1+$F$578),2)</f>
        <v>0</v>
      </c>
      <c r="I545" s="303">
        <f t="shared" ref="I545" si="154">ROUND(H545*F545,2)</f>
        <v>0</v>
      </c>
      <c r="J545" s="531" t="e">
        <f t="shared" ref="J545:J553" si="155">I545/$G$577</f>
        <v>#DIV/0!</v>
      </c>
      <c r="K545" s="2"/>
      <c r="L545" s="2"/>
    </row>
    <row r="546" spans="1:12" ht="25.5" outlineLevel="1" x14ac:dyDescent="0.2">
      <c r="A546" s="512" t="s">
        <v>1418</v>
      </c>
      <c r="B546" s="529" t="s">
        <v>226</v>
      </c>
      <c r="C546" s="513" t="s">
        <v>1380</v>
      </c>
      <c r="D546" s="515" t="s">
        <v>1381</v>
      </c>
      <c r="E546" s="430" t="s">
        <v>109</v>
      </c>
      <c r="F546" s="431">
        <v>42.96</v>
      </c>
      <c r="G546" s="610">
        <f>VLOOKUP(C546,Composições!$B$15:$G$1328,6,0)</f>
        <v>0</v>
      </c>
      <c r="H546" s="303">
        <f t="shared" si="153"/>
        <v>0</v>
      </c>
      <c r="I546" s="303">
        <f t="shared" ref="I546:I555" si="156">ROUND(H546*F546,2)</f>
        <v>0</v>
      </c>
      <c r="J546" s="531" t="e">
        <f t="shared" si="155"/>
        <v>#DIV/0!</v>
      </c>
      <c r="K546" s="2"/>
      <c r="L546" s="2"/>
    </row>
    <row r="547" spans="1:12" ht="25.5" outlineLevel="1" x14ac:dyDescent="0.2">
      <c r="A547" s="512" t="s">
        <v>1419</v>
      </c>
      <c r="B547" s="529" t="s">
        <v>226</v>
      </c>
      <c r="C547" s="513" t="s">
        <v>1382</v>
      </c>
      <c r="D547" s="515" t="s">
        <v>1383</v>
      </c>
      <c r="E547" s="430" t="s">
        <v>109</v>
      </c>
      <c r="F547" s="431">
        <v>26.89</v>
      </c>
      <c r="G547" s="610">
        <f>VLOOKUP(C547,Composições!$B$15:$G$1328,6,0)</f>
        <v>0</v>
      </c>
      <c r="H547" s="303">
        <f t="shared" si="153"/>
        <v>0</v>
      </c>
      <c r="I547" s="303">
        <f t="shared" si="156"/>
        <v>0</v>
      </c>
      <c r="J547" s="531" t="e">
        <f t="shared" si="155"/>
        <v>#DIV/0!</v>
      </c>
      <c r="K547" s="2"/>
      <c r="L547" s="2"/>
    </row>
    <row r="548" spans="1:12" ht="12.75" outlineLevel="1" x14ac:dyDescent="0.2">
      <c r="A548" s="512" t="s">
        <v>1420</v>
      </c>
      <c r="B548" s="529" t="s">
        <v>226</v>
      </c>
      <c r="C548" s="513" t="s">
        <v>1384</v>
      </c>
      <c r="D548" s="515" t="s">
        <v>1385</v>
      </c>
      <c r="E548" s="430" t="s">
        <v>109</v>
      </c>
      <c r="F548" s="431">
        <v>30.15</v>
      </c>
      <c r="G548" s="610">
        <f>VLOOKUP(C548,Composições!$B$15:$G$1328,6,0)</f>
        <v>0</v>
      </c>
      <c r="H548" s="303">
        <f t="shared" si="153"/>
        <v>0</v>
      </c>
      <c r="I548" s="303">
        <f t="shared" si="156"/>
        <v>0</v>
      </c>
      <c r="J548" s="531" t="e">
        <f t="shared" si="155"/>
        <v>#DIV/0!</v>
      </c>
      <c r="K548" s="2"/>
      <c r="L548" s="2"/>
    </row>
    <row r="549" spans="1:12" ht="25.5" outlineLevel="1" x14ac:dyDescent="0.2">
      <c r="A549" s="512" t="s">
        <v>1421</v>
      </c>
      <c r="B549" s="529" t="s">
        <v>118</v>
      </c>
      <c r="C549" s="513" t="s">
        <v>1386</v>
      </c>
      <c r="D549" s="515" t="s">
        <v>1387</v>
      </c>
      <c r="E549" s="430" t="s">
        <v>129</v>
      </c>
      <c r="F549" s="431">
        <v>79.650000000000006</v>
      </c>
      <c r="G549" s="593"/>
      <c r="H549" s="303">
        <f t="shared" si="153"/>
        <v>0</v>
      </c>
      <c r="I549" s="303">
        <f t="shared" si="156"/>
        <v>0</v>
      </c>
      <c r="J549" s="531" t="e">
        <f t="shared" si="155"/>
        <v>#DIV/0!</v>
      </c>
      <c r="K549" s="2"/>
      <c r="L549" s="2"/>
    </row>
    <row r="550" spans="1:12" ht="25.5" outlineLevel="1" x14ac:dyDescent="0.2">
      <c r="A550" s="517" t="s">
        <v>1422</v>
      </c>
      <c r="B550" s="529" t="s">
        <v>118</v>
      </c>
      <c r="C550" s="513" t="s">
        <v>1388</v>
      </c>
      <c r="D550" s="515" t="s">
        <v>1389</v>
      </c>
      <c r="E550" s="430" t="s">
        <v>14</v>
      </c>
      <c r="F550" s="431">
        <v>148</v>
      </c>
      <c r="G550" s="593"/>
      <c r="H550" s="303">
        <f t="shared" si="153"/>
        <v>0</v>
      </c>
      <c r="I550" s="303">
        <f t="shared" si="156"/>
        <v>0</v>
      </c>
      <c r="J550" s="531" t="e">
        <f t="shared" si="155"/>
        <v>#DIV/0!</v>
      </c>
      <c r="K550" s="2"/>
      <c r="L550" s="2"/>
    </row>
    <row r="551" spans="1:12" ht="12.75" outlineLevel="1" x14ac:dyDescent="0.2">
      <c r="A551" s="512" t="s">
        <v>1423</v>
      </c>
      <c r="B551" s="529" t="s">
        <v>226</v>
      </c>
      <c r="C551" s="513" t="s">
        <v>1439</v>
      </c>
      <c r="D551" s="515" t="s">
        <v>1440</v>
      </c>
      <c r="E551" s="430" t="s">
        <v>129</v>
      </c>
      <c r="F551" s="431">
        <v>4.12</v>
      </c>
      <c r="G551" s="610">
        <f>VLOOKUP(C551,Composições!$B$15:$G$1328,6,0)</f>
        <v>0</v>
      </c>
      <c r="H551" s="303">
        <f t="shared" si="153"/>
        <v>0</v>
      </c>
      <c r="I551" s="303">
        <f t="shared" si="156"/>
        <v>0</v>
      </c>
      <c r="J551" s="531" t="e">
        <f t="shared" si="155"/>
        <v>#DIV/0!</v>
      </c>
      <c r="K551" s="2"/>
      <c r="L551" s="2"/>
    </row>
    <row r="552" spans="1:12" ht="12.75" outlineLevel="1" x14ac:dyDescent="0.2">
      <c r="A552" s="517" t="s">
        <v>1424</v>
      </c>
      <c r="B552" s="529" t="s">
        <v>226</v>
      </c>
      <c r="C552" s="513" t="s">
        <v>1390</v>
      </c>
      <c r="D552" s="515" t="s">
        <v>1391</v>
      </c>
      <c r="E552" s="430" t="s">
        <v>109</v>
      </c>
      <c r="F552" s="431">
        <v>9.32</v>
      </c>
      <c r="G552" s="610">
        <f>VLOOKUP(C552,Composições!$B$15:$G$1328,6,0)</f>
        <v>0</v>
      </c>
      <c r="H552" s="303">
        <f t="shared" si="153"/>
        <v>0</v>
      </c>
      <c r="I552" s="303">
        <f t="shared" si="156"/>
        <v>0</v>
      </c>
      <c r="J552" s="531" t="e">
        <f t="shared" si="155"/>
        <v>#DIV/0!</v>
      </c>
      <c r="K552" s="2"/>
      <c r="L552" s="2"/>
    </row>
    <row r="553" spans="1:12" ht="12.75" outlineLevel="1" x14ac:dyDescent="0.2">
      <c r="A553" s="523" t="s">
        <v>1425</v>
      </c>
      <c r="B553" s="516" t="s">
        <v>226</v>
      </c>
      <c r="C553" s="524" t="s">
        <v>1392</v>
      </c>
      <c r="D553" s="530" t="s">
        <v>1393</v>
      </c>
      <c r="E553" s="396" t="s">
        <v>129</v>
      </c>
      <c r="F553" s="397">
        <v>2</v>
      </c>
      <c r="G553" s="610">
        <f>VLOOKUP(C553,Composições!$B$15:$G$1328,6,0)</f>
        <v>0</v>
      </c>
      <c r="H553" s="321">
        <f t="shared" si="153"/>
        <v>0</v>
      </c>
      <c r="I553" s="321">
        <f t="shared" si="156"/>
        <v>0</v>
      </c>
      <c r="J553" s="531" t="e">
        <f t="shared" si="155"/>
        <v>#DIV/0!</v>
      </c>
      <c r="K553" s="2"/>
      <c r="L553" s="2"/>
    </row>
    <row r="554" spans="1:12" ht="12.75" outlineLevel="1" x14ac:dyDescent="0.2">
      <c r="A554" s="332" t="s">
        <v>1951</v>
      </c>
      <c r="B554" s="328"/>
      <c r="C554" s="544"/>
      <c r="D554" s="294" t="s">
        <v>1952</v>
      </c>
      <c r="E554" s="327">
        <f>SUM(I555)</f>
        <v>0</v>
      </c>
      <c r="F554" s="328"/>
      <c r="G554" s="329"/>
      <c r="H554" s="328"/>
      <c r="I554" s="324"/>
      <c r="J554" s="362" t="e">
        <f>E554/$G$577</f>
        <v>#DIV/0!</v>
      </c>
      <c r="K554" s="2"/>
      <c r="L554" s="2"/>
    </row>
    <row r="555" spans="1:12" ht="26.25" outlineLevel="1" thickBot="1" x14ac:dyDescent="0.25">
      <c r="A555" s="545" t="s">
        <v>1953</v>
      </c>
      <c r="B555" s="546" t="s">
        <v>118</v>
      </c>
      <c r="C555" s="547" t="s">
        <v>1954</v>
      </c>
      <c r="D555" s="548" t="s">
        <v>1955</v>
      </c>
      <c r="E555" s="549" t="s">
        <v>109</v>
      </c>
      <c r="F555" s="550">
        <v>483.29</v>
      </c>
      <c r="G555" s="605"/>
      <c r="H555" s="458">
        <f>ROUND(G555*(1+$F$578),2)</f>
        <v>0</v>
      </c>
      <c r="I555" s="458">
        <f t="shared" si="156"/>
        <v>0</v>
      </c>
      <c r="J555" s="511" t="e">
        <f>I555/$G$577</f>
        <v>#DIV/0!</v>
      </c>
      <c r="K555" s="2"/>
      <c r="L555" s="2"/>
    </row>
    <row r="556" spans="1:12" ht="15.75" outlineLevel="1" thickBot="1" x14ac:dyDescent="0.25">
      <c r="A556" s="284">
        <v>23</v>
      </c>
      <c r="B556" s="285"/>
      <c r="C556" s="313"/>
      <c r="D556" s="287" t="s">
        <v>1411</v>
      </c>
      <c r="E556" s="288">
        <f>E557</f>
        <v>0</v>
      </c>
      <c r="F556" s="288"/>
      <c r="G556" s="289"/>
      <c r="H556" s="288"/>
      <c r="I556" s="288"/>
      <c r="J556" s="290" t="e">
        <f>E556/$G$577</f>
        <v>#DIV/0!</v>
      </c>
      <c r="K556" s="2"/>
      <c r="L556" s="2"/>
    </row>
    <row r="557" spans="1:12" ht="12.75" outlineLevel="1" x14ac:dyDescent="0.2">
      <c r="A557" s="291" t="s">
        <v>1412</v>
      </c>
      <c r="B557" s="292"/>
      <c r="C557" s="293"/>
      <c r="D557" s="294" t="s">
        <v>1411</v>
      </c>
      <c r="E557" s="295">
        <f>SUM(I558:I559)</f>
        <v>0</v>
      </c>
      <c r="F557" s="296"/>
      <c r="G557" s="297"/>
      <c r="H557" s="296"/>
      <c r="I557" s="292"/>
      <c r="J557" s="362" t="e">
        <f>E557/$G$577</f>
        <v>#DIV/0!</v>
      </c>
      <c r="K557" s="2"/>
      <c r="L557" s="2"/>
    </row>
    <row r="558" spans="1:12" ht="12.75" outlineLevel="1" x14ac:dyDescent="0.2">
      <c r="A558" s="528" t="s">
        <v>1415</v>
      </c>
      <c r="B558" s="529" t="s">
        <v>118</v>
      </c>
      <c r="C558" s="513" t="s">
        <v>1413</v>
      </c>
      <c r="D558" s="515" t="s">
        <v>1414</v>
      </c>
      <c r="E558" s="430" t="s">
        <v>109</v>
      </c>
      <c r="F558" s="431">
        <v>891.68</v>
      </c>
      <c r="G558" s="593"/>
      <c r="H558" s="303">
        <f>ROUND(G558*(1+$F$578),2)</f>
        <v>0</v>
      </c>
      <c r="I558" s="303">
        <f t="shared" ref="I558" si="157">ROUND(H558*F558,2)</f>
        <v>0</v>
      </c>
      <c r="J558" s="531" t="e">
        <f>I558/$G$577</f>
        <v>#DIV/0!</v>
      </c>
      <c r="K558" s="2"/>
      <c r="L558" s="2"/>
    </row>
    <row r="559" spans="1:12" ht="26.25" outlineLevel="1" thickBot="1" x14ac:dyDescent="0.25">
      <c r="A559" s="532" t="s">
        <v>1416</v>
      </c>
      <c r="B559" s="529" t="s">
        <v>118</v>
      </c>
      <c r="C559" s="513" t="s">
        <v>220</v>
      </c>
      <c r="D559" s="515" t="s">
        <v>221</v>
      </c>
      <c r="E559" s="430" t="s">
        <v>109</v>
      </c>
      <c r="F559" s="431">
        <v>2</v>
      </c>
      <c r="G559" s="593"/>
      <c r="H559" s="303">
        <f>ROUND(G559*(1+$F$578),2)</f>
        <v>0</v>
      </c>
      <c r="I559" s="303">
        <f t="shared" ref="I559" si="158">ROUND(H559*F559,2)</f>
        <v>0</v>
      </c>
      <c r="J559" s="531" t="e">
        <f>I559/$G$577</f>
        <v>#DIV/0!</v>
      </c>
      <c r="K559" s="2"/>
      <c r="L559" s="2"/>
    </row>
    <row r="560" spans="1:12" ht="12.75" customHeight="1" thickBot="1" x14ac:dyDescent="0.25">
      <c r="A560" s="284">
        <v>24</v>
      </c>
      <c r="B560" s="285"/>
      <c r="C560" s="313"/>
      <c r="D560" s="287" t="s">
        <v>2005</v>
      </c>
      <c r="E560" s="289">
        <f>E561+E563+E565+E569</f>
        <v>0</v>
      </c>
      <c r="F560" s="288"/>
      <c r="G560" s="289"/>
      <c r="H560" s="288"/>
      <c r="I560" s="288"/>
      <c r="J560" s="290" t="e">
        <f>E560/$G$577</f>
        <v>#DIV/0!</v>
      </c>
      <c r="K560" s="2"/>
      <c r="L560" s="2"/>
    </row>
    <row r="561" spans="1:12" ht="12.75" customHeight="1" x14ac:dyDescent="0.2">
      <c r="A561" s="291" t="s">
        <v>1993</v>
      </c>
      <c r="B561" s="292"/>
      <c r="C561" s="293"/>
      <c r="D561" s="294" t="s">
        <v>2006</v>
      </c>
      <c r="E561" s="295">
        <f>SUM(I562:I562)</f>
        <v>0</v>
      </c>
      <c r="F561" s="296"/>
      <c r="G561" s="297"/>
      <c r="H561" s="296"/>
      <c r="I561" s="292"/>
      <c r="J561" s="362" t="e">
        <f>E561/$G$577</f>
        <v>#DIV/0!</v>
      </c>
      <c r="K561" s="2"/>
      <c r="L561" s="2"/>
    </row>
    <row r="562" spans="1:12" ht="12.75" customHeight="1" x14ac:dyDescent="0.2">
      <c r="A562" s="541" t="s">
        <v>1994</v>
      </c>
      <c r="B562" s="551" t="s">
        <v>118</v>
      </c>
      <c r="C562" s="552">
        <v>94995</v>
      </c>
      <c r="D562" s="553" t="s">
        <v>2007</v>
      </c>
      <c r="E562" s="554" t="s">
        <v>109</v>
      </c>
      <c r="F562" s="555">
        <v>319.20999999999998</v>
      </c>
      <c r="G562" s="606"/>
      <c r="H562" s="456">
        <f>ROUND(G562*(1+$F$578),2)</f>
        <v>0</v>
      </c>
      <c r="I562" s="456">
        <f t="shared" ref="I562" si="159">ROUND(H562*F562,2)</f>
        <v>0</v>
      </c>
      <c r="J562" s="511" t="e">
        <f>I562/$G$577</f>
        <v>#DIV/0!</v>
      </c>
      <c r="K562" s="2"/>
      <c r="L562" s="2"/>
    </row>
    <row r="563" spans="1:12" ht="12.75" customHeight="1" x14ac:dyDescent="0.2">
      <c r="A563" s="291" t="s">
        <v>1999</v>
      </c>
      <c r="B563" s="292"/>
      <c r="C563" s="293"/>
      <c r="D563" s="294" t="s">
        <v>2008</v>
      </c>
      <c r="E563" s="295">
        <f>SUM(I564:I564)</f>
        <v>0</v>
      </c>
      <c r="F563" s="296"/>
      <c r="G563" s="297"/>
      <c r="H563" s="296"/>
      <c r="I563" s="292"/>
      <c r="J563" s="362" t="e">
        <f>E563/$G$577</f>
        <v>#DIV/0!</v>
      </c>
      <c r="K563" s="2"/>
      <c r="L563" s="2"/>
    </row>
    <row r="564" spans="1:12" ht="27.75" customHeight="1" x14ac:dyDescent="0.2">
      <c r="A564" s="541" t="s">
        <v>2000</v>
      </c>
      <c r="B564" s="551" t="s">
        <v>119</v>
      </c>
      <c r="C564" s="552" t="s">
        <v>2009</v>
      </c>
      <c r="D564" s="553" t="s">
        <v>2010</v>
      </c>
      <c r="E564" s="554" t="s">
        <v>129</v>
      </c>
      <c r="F564" s="555">
        <v>37.79</v>
      </c>
      <c r="G564" s="606"/>
      <c r="H564" s="456">
        <f>ROUND(G564*(1+$F$578),2)</f>
        <v>0</v>
      </c>
      <c r="I564" s="456">
        <f t="shared" ref="I564" si="160">ROUND(H564*F564,2)</f>
        <v>0</v>
      </c>
      <c r="J564" s="511" t="e">
        <f>I564/$G$577</f>
        <v>#DIV/0!</v>
      </c>
      <c r="K564" s="2"/>
      <c r="L564" s="2"/>
    </row>
    <row r="565" spans="1:12" ht="12.75" customHeight="1" x14ac:dyDescent="0.2">
      <c r="A565" s="291" t="s">
        <v>2001</v>
      </c>
      <c r="B565" s="292"/>
      <c r="C565" s="293"/>
      <c r="D565" s="294" t="s">
        <v>2012</v>
      </c>
      <c r="E565" s="295">
        <f>SUM(I566:I568)</f>
        <v>0</v>
      </c>
      <c r="F565" s="296"/>
      <c r="G565" s="297"/>
      <c r="H565" s="296"/>
      <c r="I565" s="292"/>
      <c r="J565" s="362" t="e">
        <f>E565/$G$577</f>
        <v>#DIV/0!</v>
      </c>
      <c r="K565" s="2"/>
      <c r="L565" s="2"/>
    </row>
    <row r="566" spans="1:12" ht="41.25" customHeight="1" x14ac:dyDescent="0.2">
      <c r="A566" s="545" t="s">
        <v>2002</v>
      </c>
      <c r="B566" s="546" t="s">
        <v>118</v>
      </c>
      <c r="C566" s="547" t="s">
        <v>2011</v>
      </c>
      <c r="D566" s="548" t="s">
        <v>2012</v>
      </c>
      <c r="E566" s="549" t="s">
        <v>98</v>
      </c>
      <c r="F566" s="550">
        <v>0.5</v>
      </c>
      <c r="G566" s="605"/>
      <c r="H566" s="458">
        <f>ROUND(G566*(1+$F$578),2)</f>
        <v>0</v>
      </c>
      <c r="I566" s="458">
        <f t="shared" ref="I566:I568" si="161">ROUND(H566*F566,2)</f>
        <v>0</v>
      </c>
      <c r="J566" s="511" t="e">
        <f>I566/$G$577</f>
        <v>#DIV/0!</v>
      </c>
      <c r="K566" s="2"/>
      <c r="L566" s="2"/>
    </row>
    <row r="567" spans="1:12" ht="63" customHeight="1" x14ac:dyDescent="0.2">
      <c r="A567" s="545" t="s">
        <v>2003</v>
      </c>
      <c r="B567" s="546" t="s">
        <v>118</v>
      </c>
      <c r="C567" s="547" t="s">
        <v>2013</v>
      </c>
      <c r="D567" s="548" t="s">
        <v>2014</v>
      </c>
      <c r="E567" s="549" t="s">
        <v>129</v>
      </c>
      <c r="F567" s="550">
        <v>5.74</v>
      </c>
      <c r="G567" s="605"/>
      <c r="H567" s="458">
        <f>ROUND(G567*(1+$F$578),2)</f>
        <v>0</v>
      </c>
      <c r="I567" s="458">
        <f t="shared" si="161"/>
        <v>0</v>
      </c>
      <c r="J567" s="511" t="e">
        <f>I567/$G$577</f>
        <v>#DIV/0!</v>
      </c>
      <c r="K567" s="2"/>
      <c r="L567" s="2"/>
    </row>
    <row r="568" spans="1:12" ht="29.25" customHeight="1" x14ac:dyDescent="0.2">
      <c r="A568" s="545" t="s">
        <v>2004</v>
      </c>
      <c r="B568" s="556" t="s">
        <v>119</v>
      </c>
      <c r="C568" s="557" t="s">
        <v>2009</v>
      </c>
      <c r="D568" s="558" t="s">
        <v>2010</v>
      </c>
      <c r="E568" s="559" t="s">
        <v>129</v>
      </c>
      <c r="F568" s="560">
        <v>8.3099999999999987</v>
      </c>
      <c r="G568" s="607"/>
      <c r="H568" s="368">
        <f>ROUND(G568*(1+$F$578),2)</f>
        <v>0</v>
      </c>
      <c r="I568" s="368">
        <f t="shared" si="161"/>
        <v>0</v>
      </c>
      <c r="J568" s="511" t="e">
        <f>I568/$G$577</f>
        <v>#DIV/0!</v>
      </c>
      <c r="K568" s="2"/>
      <c r="L568" s="2"/>
    </row>
    <row r="569" spans="1:12" ht="12.75" customHeight="1" x14ac:dyDescent="0.2">
      <c r="A569" s="291" t="s">
        <v>2038</v>
      </c>
      <c r="B569" s="292"/>
      <c r="C569" s="293"/>
      <c r="D569" s="294" t="s">
        <v>2015</v>
      </c>
      <c r="E569" s="295">
        <f>SUM(I570:I576)</f>
        <v>0</v>
      </c>
      <c r="F569" s="296"/>
      <c r="G569" s="297"/>
      <c r="H569" s="296"/>
      <c r="I569" s="292"/>
      <c r="J569" s="298" t="e">
        <f>E569/$G$577</f>
        <v>#DIV/0!</v>
      </c>
      <c r="K569" s="2"/>
      <c r="L569" s="2"/>
    </row>
    <row r="570" spans="1:12" ht="12.75" customHeight="1" x14ac:dyDescent="0.2">
      <c r="A570" s="545" t="s">
        <v>2039</v>
      </c>
      <c r="B570" s="561" t="s">
        <v>2026</v>
      </c>
      <c r="C570" s="547" t="s">
        <v>2030</v>
      </c>
      <c r="D570" s="548" t="s">
        <v>2034</v>
      </c>
      <c r="E570" s="549" t="s">
        <v>129</v>
      </c>
      <c r="F570" s="562">
        <v>12</v>
      </c>
      <c r="G570" s="608"/>
      <c r="H570" s="458">
        <f t="shared" ref="H570:H576" si="162">ROUND(G570*(1+$F$578),2)</f>
        <v>0</v>
      </c>
      <c r="I570" s="458">
        <f>ROUND(H570*F570,2)</f>
        <v>0</v>
      </c>
      <c r="J570" s="511" t="e">
        <f t="shared" ref="J570:J576" si="163">I570/$G$577</f>
        <v>#DIV/0!</v>
      </c>
      <c r="K570" s="2"/>
      <c r="L570" s="2"/>
    </row>
    <row r="571" spans="1:12" ht="12.75" customHeight="1" x14ac:dyDescent="0.2">
      <c r="A571" s="545" t="s">
        <v>2040</v>
      </c>
      <c r="B571" s="561" t="s">
        <v>2026</v>
      </c>
      <c r="C571" s="547" t="s">
        <v>2031</v>
      </c>
      <c r="D571" s="548" t="s">
        <v>2035</v>
      </c>
      <c r="E571" s="549" t="s">
        <v>129</v>
      </c>
      <c r="F571" s="562">
        <v>25</v>
      </c>
      <c r="G571" s="608"/>
      <c r="H571" s="458">
        <f t="shared" si="162"/>
        <v>0</v>
      </c>
      <c r="I571" s="458">
        <f t="shared" ref="I571:I576" si="164">ROUND(H571*F571,2)</f>
        <v>0</v>
      </c>
      <c r="J571" s="511" t="e">
        <f t="shared" si="163"/>
        <v>#DIV/0!</v>
      </c>
      <c r="K571" s="2"/>
      <c r="L571" s="2"/>
    </row>
    <row r="572" spans="1:12" ht="12.75" customHeight="1" x14ac:dyDescent="0.2">
      <c r="A572" s="545" t="s">
        <v>2041</v>
      </c>
      <c r="B572" s="561" t="s">
        <v>2026</v>
      </c>
      <c r="C572" s="547" t="s">
        <v>2032</v>
      </c>
      <c r="D572" s="548" t="s">
        <v>2036</v>
      </c>
      <c r="E572" s="549" t="s">
        <v>129</v>
      </c>
      <c r="F572" s="562">
        <v>8</v>
      </c>
      <c r="G572" s="608"/>
      <c r="H572" s="458">
        <f t="shared" si="162"/>
        <v>0</v>
      </c>
      <c r="I572" s="458">
        <f t="shared" si="164"/>
        <v>0</v>
      </c>
      <c r="J572" s="511" t="e">
        <f t="shared" si="163"/>
        <v>#DIV/0!</v>
      </c>
      <c r="K572" s="2"/>
      <c r="L572" s="2"/>
    </row>
    <row r="573" spans="1:12" ht="12.75" customHeight="1" x14ac:dyDescent="0.2">
      <c r="A573" s="545" t="s">
        <v>2042</v>
      </c>
      <c r="B573" s="561" t="s">
        <v>2026</v>
      </c>
      <c r="C573" s="547" t="s">
        <v>2033</v>
      </c>
      <c r="D573" s="548" t="s">
        <v>2037</v>
      </c>
      <c r="E573" s="549" t="s">
        <v>129</v>
      </c>
      <c r="F573" s="562">
        <v>6</v>
      </c>
      <c r="G573" s="608"/>
      <c r="H573" s="458">
        <f t="shared" si="162"/>
        <v>0</v>
      </c>
      <c r="I573" s="458">
        <f t="shared" si="164"/>
        <v>0</v>
      </c>
      <c r="J573" s="511" t="e">
        <f t="shared" si="163"/>
        <v>#DIV/0!</v>
      </c>
      <c r="K573" s="2"/>
      <c r="L573" s="2"/>
    </row>
    <row r="574" spans="1:12" ht="12.75" customHeight="1" x14ac:dyDescent="0.2">
      <c r="A574" s="545" t="s">
        <v>2043</v>
      </c>
      <c r="B574" s="561" t="s">
        <v>2016</v>
      </c>
      <c r="C574" s="547">
        <v>10399</v>
      </c>
      <c r="D574" s="548" t="s">
        <v>1996</v>
      </c>
      <c r="E574" s="549" t="s">
        <v>1995</v>
      </c>
      <c r="F574" s="562">
        <v>3</v>
      </c>
      <c r="G574" s="608"/>
      <c r="H574" s="458">
        <f t="shared" si="162"/>
        <v>0</v>
      </c>
      <c r="I574" s="458">
        <f t="shared" si="164"/>
        <v>0</v>
      </c>
      <c r="J574" s="511" t="e">
        <f t="shared" si="163"/>
        <v>#DIV/0!</v>
      </c>
      <c r="K574" s="2"/>
      <c r="L574" s="2"/>
    </row>
    <row r="575" spans="1:12" ht="12" customHeight="1" x14ac:dyDescent="0.2">
      <c r="A575" s="545" t="s">
        <v>2044</v>
      </c>
      <c r="B575" s="561" t="s">
        <v>2016</v>
      </c>
      <c r="C575" s="547">
        <v>10401</v>
      </c>
      <c r="D575" s="548" t="s">
        <v>1997</v>
      </c>
      <c r="E575" s="549" t="s">
        <v>1995</v>
      </c>
      <c r="F575" s="562">
        <v>3</v>
      </c>
      <c r="G575" s="608"/>
      <c r="H575" s="458">
        <f t="shared" si="162"/>
        <v>0</v>
      </c>
      <c r="I575" s="458">
        <f t="shared" si="164"/>
        <v>0</v>
      </c>
      <c r="J575" s="511" t="e">
        <f t="shared" si="163"/>
        <v>#DIV/0!</v>
      </c>
      <c r="K575" s="2"/>
      <c r="L575" s="2"/>
    </row>
    <row r="576" spans="1:12" ht="12.75" customHeight="1" x14ac:dyDescent="0.2">
      <c r="A576" s="545" t="s">
        <v>2045</v>
      </c>
      <c r="B576" s="561" t="s">
        <v>2016</v>
      </c>
      <c r="C576" s="547">
        <v>10402</v>
      </c>
      <c r="D576" s="548" t="s">
        <v>1998</v>
      </c>
      <c r="E576" s="549" t="s">
        <v>1995</v>
      </c>
      <c r="F576" s="562">
        <v>4</v>
      </c>
      <c r="G576" s="608"/>
      <c r="H576" s="458">
        <f t="shared" si="162"/>
        <v>0</v>
      </c>
      <c r="I576" s="458">
        <f t="shared" si="164"/>
        <v>0</v>
      </c>
      <c r="J576" s="511" t="e">
        <f t="shared" si="163"/>
        <v>#DIV/0!</v>
      </c>
      <c r="K576" s="2"/>
      <c r="L576" s="2"/>
    </row>
    <row r="577" spans="1:12" ht="15.75" customHeight="1" thickBot="1" x14ac:dyDescent="0.3">
      <c r="A577" s="563" t="s">
        <v>1431</v>
      </c>
      <c r="B577" s="563"/>
      <c r="C577" s="563"/>
      <c r="D577" s="564"/>
      <c r="E577" s="565"/>
      <c r="F577" s="566"/>
      <c r="G577" s="567">
        <f>SUM(E556,E543,E526,E522,E496,E484,E424,E398,E383,E313,E302,E249,E234,E212,E195,E191,E183,E138,E123,E84,E44,E29,E15,E560)</f>
        <v>0</v>
      </c>
      <c r="H577" s="568"/>
      <c r="I577" s="569"/>
      <c r="J577" s="570" t="e">
        <f>SUM(I15:I576)/G577</f>
        <v>#DIV/0!</v>
      </c>
      <c r="K577" s="2"/>
      <c r="L577" s="2"/>
    </row>
    <row r="578" spans="1:12" ht="20.25" customHeight="1" thickBot="1" x14ac:dyDescent="0.3">
      <c r="A578" s="571"/>
      <c r="B578" s="571"/>
      <c r="C578" s="571"/>
      <c r="D578" s="572"/>
      <c r="E578" s="573" t="s">
        <v>125</v>
      </c>
      <c r="F578" s="609"/>
      <c r="G578" s="574"/>
      <c r="H578" s="575"/>
      <c r="I578" s="576"/>
      <c r="J578" s="577"/>
      <c r="K578" s="2"/>
      <c r="L578" s="2"/>
    </row>
    <row r="579" spans="1:12" ht="12.75" customHeight="1" x14ac:dyDescent="0.2">
      <c r="A579" s="578" t="s">
        <v>112</v>
      </c>
      <c r="B579" s="578"/>
      <c r="C579" s="578"/>
      <c r="D579" s="578"/>
      <c r="E579" s="578"/>
      <c r="F579" s="578"/>
      <c r="G579" s="579"/>
      <c r="H579" s="580"/>
      <c r="I579" s="581"/>
      <c r="J579" s="582"/>
      <c r="K579" s="2"/>
      <c r="L579" s="2"/>
    </row>
    <row r="580" spans="1:12" ht="12.75" customHeight="1" x14ac:dyDescent="0.2">
      <c r="A580" s="25"/>
      <c r="B580" s="25"/>
      <c r="C580" s="26"/>
      <c r="K580" s="2"/>
      <c r="L580" s="2"/>
    </row>
    <row r="581" spans="1:12" ht="12.75" customHeight="1" x14ac:dyDescent="0.2">
      <c r="A581" s="25"/>
      <c r="B581" s="25"/>
      <c r="C581" s="25"/>
      <c r="D581" s="25"/>
      <c r="E581" s="25"/>
      <c r="F581" s="25"/>
      <c r="G581" s="152"/>
      <c r="H581" s="25"/>
      <c r="I581" s="25"/>
      <c r="J581" s="25"/>
      <c r="K581" s="2"/>
      <c r="L581" s="2"/>
    </row>
    <row r="582" spans="1:12" ht="12.75" customHeight="1" x14ac:dyDescent="0.2">
      <c r="A582" s="25"/>
      <c r="B582" s="26"/>
      <c r="C582" s="126"/>
      <c r="E582" s="24"/>
      <c r="F582" s="159"/>
      <c r="G582" s="159"/>
      <c r="H582" s="159"/>
      <c r="I582" s="159"/>
      <c r="J582" s="25"/>
      <c r="K582" s="2"/>
      <c r="L582" s="2"/>
    </row>
    <row r="583" spans="1:12" ht="12.75" customHeight="1" x14ac:dyDescent="0.2">
      <c r="A583" s="25"/>
      <c r="B583" s="26"/>
      <c r="C583" s="126"/>
      <c r="E583" s="24"/>
      <c r="F583" s="24"/>
      <c r="G583" s="153"/>
      <c r="H583" s="125"/>
      <c r="I583" s="128"/>
      <c r="J583" s="25"/>
      <c r="K583" s="2"/>
      <c r="L583" s="2"/>
    </row>
    <row r="584" spans="1:12" ht="12.75" customHeight="1" x14ac:dyDescent="0.2">
      <c r="A584" s="25"/>
      <c r="B584" s="26"/>
      <c r="G584" s="154"/>
      <c r="H584" s="27"/>
      <c r="I584" s="129"/>
      <c r="J584" s="25"/>
      <c r="K584" s="2"/>
      <c r="L584" s="2"/>
    </row>
    <row r="585" spans="1:12" ht="12.75" customHeight="1" x14ac:dyDescent="0.2">
      <c r="A585" s="25"/>
      <c r="B585" s="26"/>
      <c r="G585" s="154"/>
      <c r="H585" s="27"/>
      <c r="I585" s="129"/>
      <c r="J585" s="25"/>
      <c r="K585" s="2"/>
      <c r="L585" s="2"/>
    </row>
    <row r="586" spans="1:12" ht="12.75" customHeight="1" x14ac:dyDescent="0.2">
      <c r="A586" s="25"/>
      <c r="B586" s="3"/>
      <c r="G586" s="154"/>
      <c r="H586" s="27"/>
      <c r="I586" s="129"/>
      <c r="J586" s="25"/>
      <c r="K586" s="2"/>
      <c r="L586" s="2"/>
    </row>
    <row r="587" spans="1:12" ht="12.75" customHeight="1" x14ac:dyDescent="0.2">
      <c r="A587" s="25"/>
      <c r="B587" s="3"/>
      <c r="C587" s="119"/>
      <c r="D587" s="130"/>
      <c r="E587" s="130"/>
      <c r="F587" s="130"/>
      <c r="G587" s="155"/>
      <c r="H587" s="130"/>
      <c r="I587" s="129"/>
      <c r="J587" s="25"/>
      <c r="K587" s="2"/>
      <c r="L587" s="2"/>
    </row>
    <row r="588" spans="1:12" ht="12.75" customHeight="1" x14ac:dyDescent="0.2">
      <c r="A588" s="25"/>
      <c r="B588" s="3"/>
      <c r="C588" s="127"/>
      <c r="D588" s="131"/>
      <c r="E588" s="131"/>
      <c r="F588" s="132"/>
      <c r="G588" s="156"/>
      <c r="H588" s="131"/>
      <c r="I588" s="133"/>
      <c r="J588" s="25"/>
      <c r="K588" s="2"/>
      <c r="L588" s="2"/>
    </row>
    <row r="589" spans="1:12" ht="12.75" customHeight="1" x14ac:dyDescent="0.2">
      <c r="A589" s="25"/>
      <c r="B589" s="3"/>
      <c r="C589" s="126"/>
      <c r="D589" s="131"/>
      <c r="E589" s="131"/>
      <c r="F589" s="132"/>
      <c r="G589" s="156"/>
      <c r="H589" s="131"/>
      <c r="I589" s="133"/>
      <c r="J589" s="25"/>
      <c r="K589" s="2"/>
      <c r="L589" s="2"/>
    </row>
    <row r="590" spans="1:12" ht="12.75" customHeight="1" x14ac:dyDescent="0.2">
      <c r="A590" s="25"/>
      <c r="I590" s="133"/>
      <c r="J590" s="25"/>
      <c r="K590" s="2"/>
      <c r="L590" s="2"/>
    </row>
    <row r="591" spans="1:12" ht="12.75" customHeight="1" x14ac:dyDescent="0.2">
      <c r="A591" s="25"/>
      <c r="I591" s="133"/>
      <c r="J591" s="25"/>
      <c r="K591" s="2"/>
      <c r="L591" s="2"/>
    </row>
    <row r="592" spans="1:12" ht="12.75" customHeight="1" x14ac:dyDescent="0.2">
      <c r="A592" s="25"/>
      <c r="B592" s="3"/>
      <c r="C592" s="134"/>
      <c r="D592" s="135"/>
      <c r="E592" s="135"/>
      <c r="F592" s="134"/>
      <c r="G592" s="157"/>
      <c r="H592" s="136"/>
      <c r="I592" s="133"/>
      <c r="J592" s="25"/>
      <c r="K592" s="2"/>
      <c r="L592" s="2"/>
    </row>
    <row r="593" spans="1:12" ht="12.75" customHeight="1" x14ac:dyDescent="0.2">
      <c r="A593" s="25"/>
      <c r="B593" s="25"/>
      <c r="C593" s="25"/>
      <c r="D593" s="25"/>
      <c r="E593" s="25"/>
      <c r="F593" s="25"/>
      <c r="G593" s="152"/>
      <c r="H593" s="25"/>
      <c r="I593" s="25"/>
      <c r="J593" s="25"/>
      <c r="K593" s="2"/>
      <c r="L593" s="2"/>
    </row>
    <row r="594" spans="1:12" ht="12.75" customHeight="1" x14ac:dyDescent="0.2">
      <c r="A594" s="25"/>
      <c r="B594" s="25"/>
      <c r="C594" s="25"/>
      <c r="D594" s="25"/>
      <c r="E594" s="25"/>
      <c r="F594" s="142"/>
      <c r="G594" s="152"/>
      <c r="H594" s="25"/>
      <c r="I594" s="25"/>
      <c r="J594" s="25"/>
      <c r="K594" s="2"/>
      <c r="L594" s="2"/>
    </row>
    <row r="595" spans="1:12" ht="12.75" customHeight="1" x14ac:dyDescent="0.2">
      <c r="A595" s="3"/>
      <c r="B595" s="3"/>
      <c r="C595" s="3"/>
      <c r="D595" s="4"/>
      <c r="E595" s="3"/>
      <c r="F595" s="30"/>
      <c r="G595" s="158"/>
      <c r="H595" s="30"/>
      <c r="I595" s="30"/>
      <c r="J595" s="29"/>
      <c r="K595" s="2"/>
      <c r="L595" s="2"/>
    </row>
    <row r="596" spans="1:12" ht="12.75" customHeight="1" x14ac:dyDescent="0.2">
      <c r="A596" s="3"/>
      <c r="B596" s="3"/>
      <c r="C596" s="3"/>
      <c r="D596" s="4"/>
      <c r="E596" s="3"/>
      <c r="F596" s="30"/>
      <c r="G596" s="158"/>
      <c r="H596" s="30"/>
      <c r="I596" s="30"/>
      <c r="J596" s="29"/>
      <c r="K596" s="2"/>
      <c r="L596" s="2"/>
    </row>
    <row r="597" spans="1:12" ht="12.75" customHeight="1" x14ac:dyDescent="0.2">
      <c r="A597" s="3"/>
      <c r="B597" s="3"/>
      <c r="C597" s="3"/>
      <c r="D597" s="4"/>
      <c r="E597" s="3"/>
      <c r="F597" s="30"/>
      <c r="G597" s="158"/>
      <c r="H597" s="30"/>
      <c r="I597" s="30"/>
      <c r="J597" s="29"/>
      <c r="K597" s="2"/>
      <c r="L597" s="2"/>
    </row>
    <row r="598" spans="1:12" ht="12.75" customHeight="1" x14ac:dyDescent="0.2">
      <c r="A598" s="3"/>
      <c r="B598" s="3"/>
      <c r="C598" s="3"/>
      <c r="D598" s="4"/>
      <c r="E598" s="3"/>
      <c r="F598" s="30"/>
      <c r="G598" s="158"/>
      <c r="H598" s="30"/>
      <c r="I598" s="30"/>
      <c r="J598" s="29"/>
      <c r="K598" s="2"/>
      <c r="L598" s="2"/>
    </row>
    <row r="599" spans="1:12" ht="12.75" customHeight="1" x14ac:dyDescent="0.2">
      <c r="A599" s="3"/>
      <c r="B599" s="3"/>
      <c r="C599" s="3"/>
      <c r="D599" s="4"/>
      <c r="E599" s="3"/>
      <c r="F599" s="30"/>
      <c r="G599" s="158"/>
      <c r="H599" s="30"/>
      <c r="I599" s="30"/>
      <c r="J599" s="29"/>
      <c r="K599" s="2"/>
      <c r="L599" s="2"/>
    </row>
    <row r="600" spans="1:12" ht="12.75" customHeight="1" x14ac:dyDescent="0.2">
      <c r="A600" s="3"/>
      <c r="B600" s="3"/>
      <c r="C600" s="3"/>
      <c r="D600" s="4"/>
      <c r="E600" s="3"/>
      <c r="F600" s="30"/>
      <c r="G600" s="158"/>
      <c r="H600" s="30"/>
      <c r="I600" s="30"/>
      <c r="J600" s="29"/>
      <c r="K600" s="2"/>
      <c r="L600" s="2"/>
    </row>
    <row r="601" spans="1:12" ht="12.75" customHeight="1" x14ac:dyDescent="0.2">
      <c r="A601" s="3"/>
      <c r="B601" s="3"/>
      <c r="C601" s="3"/>
      <c r="D601" s="4"/>
      <c r="E601" s="3"/>
      <c r="F601" s="30"/>
      <c r="G601" s="158"/>
      <c r="H601" s="30"/>
      <c r="I601" s="30"/>
      <c r="J601" s="29"/>
      <c r="K601" s="2"/>
      <c r="L601" s="2"/>
    </row>
    <row r="602" spans="1:12" ht="12.75" customHeight="1" x14ac:dyDescent="0.2">
      <c r="A602" s="3"/>
      <c r="B602" s="3"/>
      <c r="C602" s="3"/>
      <c r="D602" s="4"/>
      <c r="E602" s="3"/>
      <c r="F602" s="30"/>
      <c r="G602" s="158"/>
      <c r="H602" s="30"/>
      <c r="I602" s="30"/>
      <c r="J602" s="29"/>
      <c r="K602" s="2"/>
      <c r="L602" s="2"/>
    </row>
    <row r="603" spans="1:12" ht="12.75" customHeight="1" x14ac:dyDescent="0.2">
      <c r="A603" s="3"/>
      <c r="B603" s="3"/>
      <c r="C603" s="3"/>
      <c r="D603" s="4"/>
      <c r="E603" s="3"/>
      <c r="F603" s="30"/>
      <c r="G603" s="158"/>
      <c r="H603" s="30"/>
      <c r="I603" s="30"/>
      <c r="J603" s="29"/>
      <c r="K603" s="2"/>
      <c r="L603" s="2"/>
    </row>
    <row r="604" spans="1:12" ht="12.75" customHeight="1" x14ac:dyDescent="0.2">
      <c r="A604" s="3"/>
      <c r="B604" s="3"/>
      <c r="C604" s="3"/>
      <c r="D604" s="4"/>
      <c r="E604" s="3"/>
      <c r="F604" s="30"/>
      <c r="G604" s="158"/>
      <c r="H604" s="30"/>
      <c r="I604" s="30"/>
      <c r="J604" s="29"/>
      <c r="K604" s="2"/>
      <c r="L604" s="2"/>
    </row>
    <row r="605" spans="1:12" ht="12.75" customHeight="1" x14ac:dyDescent="0.2">
      <c r="A605" s="3"/>
      <c r="B605" s="3"/>
      <c r="C605" s="3"/>
      <c r="D605" s="4"/>
      <c r="E605" s="3"/>
      <c r="F605" s="30"/>
      <c r="G605" s="158"/>
      <c r="H605" s="30"/>
      <c r="I605" s="30"/>
      <c r="J605" s="29"/>
      <c r="K605" s="2"/>
      <c r="L605" s="2"/>
    </row>
    <row r="606" spans="1:12" ht="12.75" customHeight="1" x14ac:dyDescent="0.2">
      <c r="A606" s="3"/>
      <c r="B606" s="3"/>
      <c r="C606" s="3"/>
      <c r="D606" s="4"/>
      <c r="E606" s="3"/>
      <c r="F606" s="30"/>
      <c r="G606" s="158"/>
      <c r="H606" s="30"/>
      <c r="I606" s="30"/>
      <c r="J606" s="29"/>
      <c r="K606" s="2"/>
      <c r="L606" s="2"/>
    </row>
    <row r="607" spans="1:12" ht="12.75" customHeight="1" x14ac:dyDescent="0.2">
      <c r="A607" s="3"/>
      <c r="B607" s="3"/>
      <c r="C607" s="3"/>
      <c r="D607" s="4"/>
      <c r="E607" s="3"/>
      <c r="F607" s="30"/>
      <c r="G607" s="158"/>
      <c r="H607" s="30"/>
      <c r="I607" s="30"/>
      <c r="J607" s="29"/>
      <c r="K607" s="2"/>
      <c r="L607" s="2"/>
    </row>
    <row r="608" spans="1:12" ht="12.75" customHeight="1" x14ac:dyDescent="0.2">
      <c r="A608" s="3"/>
      <c r="B608" s="3"/>
      <c r="C608" s="3"/>
      <c r="D608" s="4"/>
      <c r="E608" s="3"/>
      <c r="F608" s="30"/>
      <c r="G608" s="158"/>
      <c r="H608" s="30"/>
      <c r="I608" s="30"/>
      <c r="J608" s="29"/>
      <c r="K608" s="2"/>
      <c r="L608" s="2"/>
    </row>
    <row r="609" spans="1:12" ht="12.75" customHeight="1" x14ac:dyDescent="0.2">
      <c r="A609" s="3"/>
      <c r="B609" s="3"/>
      <c r="C609" s="3"/>
      <c r="D609" s="4"/>
      <c r="E609" s="3"/>
      <c r="F609" s="30"/>
      <c r="G609" s="158"/>
      <c r="H609" s="30"/>
      <c r="I609" s="30"/>
      <c r="J609" s="29"/>
      <c r="K609" s="2"/>
      <c r="L609" s="2"/>
    </row>
    <row r="610" spans="1:12" ht="12.75" customHeight="1" x14ac:dyDescent="0.2">
      <c r="A610" s="3"/>
      <c r="B610" s="3"/>
      <c r="C610" s="3"/>
      <c r="D610" s="4"/>
      <c r="E610" s="3"/>
      <c r="F610" s="30"/>
      <c r="G610" s="158"/>
      <c r="H610" s="30"/>
      <c r="I610" s="30"/>
      <c r="J610" s="29"/>
      <c r="K610" s="2"/>
      <c r="L610" s="2"/>
    </row>
    <row r="611" spans="1:12" ht="12.75" customHeight="1" x14ac:dyDescent="0.2">
      <c r="A611" s="3"/>
      <c r="B611" s="3"/>
      <c r="C611" s="4"/>
      <c r="D611" s="3"/>
      <c r="E611" s="30"/>
      <c r="F611" s="30"/>
      <c r="G611" s="158"/>
      <c r="H611" s="31"/>
      <c r="I611" s="30"/>
      <c r="J611" s="32"/>
      <c r="K611" s="2"/>
      <c r="L611" s="2"/>
    </row>
    <row r="612" spans="1:12" ht="12.75" customHeight="1" x14ac:dyDescent="0.2">
      <c r="A612" s="3"/>
      <c r="B612" s="3"/>
      <c r="C612" s="4"/>
      <c r="D612" s="3"/>
      <c r="E612" s="30"/>
      <c r="F612" s="30"/>
      <c r="G612" s="158"/>
      <c r="H612" s="31"/>
      <c r="I612" s="30"/>
      <c r="J612" s="32"/>
      <c r="K612" s="2"/>
      <c r="L612" s="2"/>
    </row>
    <row r="613" spans="1:12" ht="12.75" customHeight="1" x14ac:dyDescent="0.2">
      <c r="A613" s="3"/>
      <c r="B613" s="3"/>
      <c r="C613" s="4"/>
      <c r="D613" s="3"/>
      <c r="E613" s="30"/>
      <c r="F613" s="30"/>
      <c r="G613" s="158"/>
      <c r="H613" s="31"/>
      <c r="I613" s="30"/>
      <c r="J613" s="32"/>
      <c r="K613" s="2"/>
      <c r="L613" s="2"/>
    </row>
    <row r="614" spans="1:12" ht="12.75" customHeight="1" x14ac:dyDescent="0.2">
      <c r="A614" s="3"/>
      <c r="B614" s="3"/>
      <c r="C614" s="4"/>
      <c r="D614" s="3"/>
      <c r="E614" s="30"/>
      <c r="F614" s="30"/>
      <c r="G614" s="158"/>
      <c r="H614" s="31"/>
      <c r="I614" s="30"/>
      <c r="J614" s="32"/>
      <c r="K614" s="2"/>
      <c r="L614" s="2"/>
    </row>
    <row r="615" spans="1:12" ht="12.75" customHeight="1" x14ac:dyDescent="0.2">
      <c r="A615" s="3"/>
      <c r="B615" s="3"/>
      <c r="C615" s="4"/>
      <c r="D615" s="3"/>
      <c r="E615" s="30"/>
      <c r="F615" s="30"/>
      <c r="G615" s="158"/>
      <c r="H615" s="31"/>
      <c r="I615" s="30"/>
      <c r="J615" s="32"/>
      <c r="K615" s="2"/>
      <c r="L615" s="2"/>
    </row>
    <row r="616" spans="1:12" ht="12.75" customHeight="1" x14ac:dyDescent="0.2">
      <c r="A616" s="3"/>
      <c r="B616" s="3"/>
      <c r="C616" s="4"/>
      <c r="D616" s="3"/>
      <c r="E616" s="30"/>
      <c r="F616" s="30"/>
      <c r="G616" s="158"/>
      <c r="H616" s="31"/>
      <c r="I616" s="30"/>
      <c r="J616" s="32"/>
      <c r="K616" s="2"/>
      <c r="L616" s="2"/>
    </row>
    <row r="617" spans="1:12" ht="12.75" customHeight="1" x14ac:dyDescent="0.2">
      <c r="A617" s="3"/>
      <c r="B617" s="3"/>
      <c r="C617" s="4"/>
      <c r="D617" s="3"/>
      <c r="E617" s="30"/>
      <c r="F617" s="30"/>
      <c r="G617" s="158"/>
      <c r="H617" s="31"/>
      <c r="I617" s="30"/>
      <c r="J617" s="32"/>
      <c r="K617" s="2"/>
      <c r="L617" s="2"/>
    </row>
    <row r="618" spans="1:12" ht="12.75" customHeight="1" x14ac:dyDescent="0.2">
      <c r="A618" s="3"/>
      <c r="B618" s="3"/>
      <c r="C618" s="4"/>
      <c r="D618" s="3"/>
      <c r="E618" s="30"/>
      <c r="F618" s="30"/>
      <c r="G618" s="158"/>
      <c r="H618" s="31"/>
      <c r="I618" s="30"/>
      <c r="J618" s="32"/>
      <c r="K618" s="2"/>
      <c r="L618" s="2"/>
    </row>
    <row r="619" spans="1:12" ht="12.75" customHeight="1" x14ac:dyDescent="0.2">
      <c r="A619" s="3"/>
      <c r="B619" s="3"/>
      <c r="C619" s="4"/>
      <c r="D619" s="3"/>
      <c r="E619" s="30"/>
      <c r="F619" s="30"/>
      <c r="G619" s="158"/>
      <c r="H619" s="31"/>
      <c r="I619" s="30"/>
      <c r="J619" s="32"/>
      <c r="K619" s="2"/>
      <c r="L619" s="2"/>
    </row>
    <row r="620" spans="1:12" ht="12.75" customHeight="1" x14ac:dyDescent="0.2">
      <c r="A620" s="3"/>
      <c r="B620" s="3"/>
      <c r="C620" s="4"/>
      <c r="D620" s="3"/>
      <c r="E620" s="30"/>
      <c r="F620" s="30"/>
      <c r="G620" s="158"/>
      <c r="H620" s="31"/>
      <c r="I620" s="30"/>
      <c r="J620" s="32"/>
      <c r="K620" s="2"/>
      <c r="L620" s="2"/>
    </row>
    <row r="621" spans="1:12" ht="12.75" customHeight="1" x14ac:dyDescent="0.2">
      <c r="A621" s="3"/>
      <c r="B621" s="3"/>
      <c r="C621" s="4"/>
      <c r="D621" s="3"/>
      <c r="E621" s="30"/>
      <c r="F621" s="30"/>
      <c r="G621" s="158"/>
      <c r="H621" s="31"/>
      <c r="I621" s="30"/>
      <c r="J621" s="32"/>
      <c r="K621" s="2"/>
      <c r="L621" s="2"/>
    </row>
    <row r="622" spans="1:12" ht="12.75" customHeight="1" x14ac:dyDescent="0.2">
      <c r="A622" s="3"/>
      <c r="B622" s="3"/>
      <c r="C622" s="4"/>
      <c r="D622" s="3"/>
      <c r="E622" s="30"/>
      <c r="F622" s="30"/>
      <c r="G622" s="158"/>
      <c r="H622" s="31"/>
      <c r="I622" s="30"/>
      <c r="J622" s="32"/>
      <c r="K622" s="2"/>
      <c r="L622" s="2"/>
    </row>
    <row r="623" spans="1:12" ht="12.75" customHeight="1" x14ac:dyDescent="0.2">
      <c r="A623" s="3"/>
      <c r="B623" s="3"/>
      <c r="C623" s="4"/>
      <c r="D623" s="3"/>
      <c r="E623" s="30"/>
      <c r="F623" s="30"/>
      <c r="G623" s="158"/>
      <c r="H623" s="31"/>
      <c r="I623" s="30"/>
      <c r="J623" s="32"/>
      <c r="K623" s="2"/>
      <c r="L623" s="2"/>
    </row>
    <row r="624" spans="1:12" ht="12.75" customHeight="1" x14ac:dyDescent="0.2">
      <c r="A624" s="3"/>
      <c r="B624" s="3"/>
      <c r="C624" s="3"/>
      <c r="D624" s="4"/>
      <c r="E624" s="3"/>
      <c r="F624" s="30"/>
      <c r="G624" s="158"/>
      <c r="H624" s="30"/>
      <c r="I624" s="30"/>
      <c r="J624" s="29"/>
      <c r="K624" s="2"/>
      <c r="L624" s="2"/>
    </row>
    <row r="625" spans="1:12" ht="12.75" customHeight="1" x14ac:dyDescent="0.2">
      <c r="A625" s="3"/>
      <c r="B625" s="3"/>
      <c r="C625" s="3"/>
      <c r="D625" s="4"/>
      <c r="E625" s="3"/>
      <c r="F625" s="30"/>
      <c r="G625" s="158"/>
      <c r="H625" s="30"/>
      <c r="I625" s="30"/>
      <c r="J625" s="29"/>
      <c r="K625" s="2"/>
      <c r="L625" s="2"/>
    </row>
    <row r="626" spans="1:12" ht="12.75" customHeight="1" x14ac:dyDescent="0.2">
      <c r="A626" s="3"/>
      <c r="B626" s="3"/>
      <c r="C626" s="3"/>
      <c r="D626" s="4"/>
      <c r="E626" s="3"/>
      <c r="F626" s="30"/>
      <c r="G626" s="158"/>
      <c r="H626" s="30"/>
      <c r="I626" s="30"/>
      <c r="J626" s="29"/>
      <c r="K626" s="2"/>
      <c r="L626" s="2"/>
    </row>
    <row r="627" spans="1:12" ht="12.75" customHeight="1" x14ac:dyDescent="0.2">
      <c r="A627" s="3"/>
      <c r="B627" s="3"/>
      <c r="C627" s="3"/>
      <c r="D627" s="4"/>
      <c r="E627" s="3"/>
      <c r="F627" s="30"/>
      <c r="G627" s="158"/>
      <c r="H627" s="30"/>
      <c r="I627" s="30"/>
      <c r="J627" s="29"/>
      <c r="K627" s="2"/>
      <c r="L627" s="2"/>
    </row>
    <row r="628" spans="1:12" ht="12.75" customHeight="1" x14ac:dyDescent="0.2">
      <c r="A628" s="3"/>
      <c r="B628" s="3"/>
      <c r="C628" s="3"/>
      <c r="D628" s="4"/>
      <c r="E628" s="3"/>
      <c r="F628" s="30"/>
      <c r="G628" s="158"/>
      <c r="H628" s="30"/>
      <c r="I628" s="30"/>
      <c r="J628" s="29"/>
      <c r="K628" s="2"/>
      <c r="L628" s="2"/>
    </row>
    <row r="629" spans="1:12" ht="12.75" customHeight="1" x14ac:dyDescent="0.2">
      <c r="A629" s="3"/>
      <c r="B629" s="3"/>
      <c r="C629" s="3"/>
      <c r="D629" s="4"/>
      <c r="E629" s="3"/>
      <c r="F629" s="30"/>
      <c r="G629" s="158"/>
      <c r="H629" s="30"/>
      <c r="I629" s="30"/>
      <c r="J629" s="29"/>
      <c r="K629" s="2"/>
      <c r="L629" s="2"/>
    </row>
    <row r="630" spans="1:12" ht="12.75" customHeight="1" x14ac:dyDescent="0.2">
      <c r="A630" s="3"/>
      <c r="B630" s="3"/>
      <c r="C630" s="3"/>
      <c r="D630" s="4"/>
      <c r="E630" s="3"/>
      <c r="F630" s="30"/>
      <c r="G630" s="158"/>
      <c r="H630" s="30"/>
      <c r="I630" s="30"/>
      <c r="J630" s="29"/>
      <c r="K630" s="2"/>
      <c r="L630" s="2"/>
    </row>
    <row r="631" spans="1:12" ht="12.75" customHeight="1" x14ac:dyDescent="0.2">
      <c r="A631" s="3"/>
      <c r="B631" s="3"/>
      <c r="C631" s="3"/>
      <c r="D631" s="4"/>
      <c r="E631" s="3"/>
      <c r="F631" s="30"/>
      <c r="G631" s="158"/>
      <c r="H631" s="30"/>
      <c r="I631" s="30"/>
      <c r="J631" s="29"/>
      <c r="K631" s="2"/>
      <c r="L631" s="2"/>
    </row>
    <row r="632" spans="1:12" ht="12.75" customHeight="1" x14ac:dyDescent="0.2">
      <c r="A632" s="3"/>
      <c r="B632" s="3"/>
      <c r="C632" s="3"/>
      <c r="D632" s="4"/>
      <c r="E632" s="3"/>
      <c r="F632" s="30"/>
      <c r="G632" s="158"/>
      <c r="H632" s="30"/>
      <c r="I632" s="30"/>
      <c r="J632" s="29"/>
      <c r="K632" s="2"/>
      <c r="L632" s="2"/>
    </row>
    <row r="633" spans="1:12" ht="12.75" customHeight="1" x14ac:dyDescent="0.2">
      <c r="A633" s="3"/>
      <c r="B633" s="3"/>
      <c r="C633" s="3"/>
      <c r="D633" s="4"/>
      <c r="E633" s="3"/>
      <c r="F633" s="30"/>
      <c r="G633" s="158"/>
      <c r="H633" s="30"/>
      <c r="I633" s="30"/>
      <c r="J633" s="29"/>
      <c r="K633" s="2"/>
      <c r="L633" s="2"/>
    </row>
    <row r="634" spans="1:12" ht="12.75" customHeight="1" x14ac:dyDescent="0.2">
      <c r="A634" s="3"/>
      <c r="B634" s="3"/>
      <c r="C634" s="3"/>
      <c r="D634" s="4"/>
      <c r="E634" s="3"/>
      <c r="F634" s="30"/>
      <c r="G634" s="158"/>
      <c r="H634" s="30"/>
      <c r="I634" s="30"/>
      <c r="J634" s="29"/>
      <c r="K634" s="2"/>
      <c r="L634" s="2"/>
    </row>
    <row r="635" spans="1:12" ht="12.75" customHeight="1" x14ac:dyDescent="0.2">
      <c r="A635" s="3"/>
      <c r="B635" s="3"/>
      <c r="C635" s="3"/>
      <c r="D635" s="4"/>
      <c r="E635" s="3"/>
      <c r="F635" s="30"/>
      <c r="G635" s="158"/>
      <c r="H635" s="30"/>
      <c r="I635" s="30"/>
      <c r="J635" s="29"/>
      <c r="K635" s="2"/>
      <c r="L635" s="2"/>
    </row>
    <row r="636" spans="1:12" ht="12.75" customHeight="1" x14ac:dyDescent="0.2">
      <c r="A636" s="3"/>
      <c r="B636" s="3"/>
      <c r="C636" s="3"/>
      <c r="D636" s="4"/>
      <c r="E636" s="3"/>
      <c r="F636" s="30"/>
      <c r="G636" s="158"/>
      <c r="H636" s="30"/>
      <c r="I636" s="30"/>
      <c r="J636" s="29"/>
      <c r="K636" s="2"/>
      <c r="L636" s="2"/>
    </row>
    <row r="637" spans="1:12" ht="12.75" customHeight="1" x14ac:dyDescent="0.2">
      <c r="A637" s="3"/>
      <c r="B637" s="3"/>
      <c r="C637" s="3"/>
      <c r="D637" s="4"/>
      <c r="E637" s="3"/>
      <c r="F637" s="30"/>
      <c r="G637" s="158"/>
      <c r="H637" s="30"/>
      <c r="I637" s="30"/>
      <c r="J637" s="29"/>
      <c r="K637" s="2"/>
      <c r="L637" s="2"/>
    </row>
    <row r="638" spans="1:12" ht="12.75" customHeight="1" x14ac:dyDescent="0.2">
      <c r="A638" s="3"/>
      <c r="B638" s="3"/>
      <c r="C638" s="3"/>
      <c r="D638" s="4"/>
      <c r="E638" s="3"/>
      <c r="F638" s="30"/>
      <c r="G638" s="158"/>
      <c r="H638" s="30"/>
      <c r="I638" s="30"/>
      <c r="J638" s="29"/>
      <c r="K638" s="2"/>
      <c r="L638" s="2"/>
    </row>
    <row r="639" spans="1:12" ht="12.75" customHeight="1" x14ac:dyDescent="0.2">
      <c r="A639" s="3"/>
      <c r="B639" s="3"/>
      <c r="C639" s="3"/>
      <c r="D639" s="4"/>
      <c r="E639" s="3"/>
      <c r="F639" s="30"/>
      <c r="G639" s="158"/>
      <c r="H639" s="30"/>
      <c r="I639" s="30"/>
      <c r="J639" s="29"/>
      <c r="K639" s="2"/>
      <c r="L639" s="2"/>
    </row>
    <row r="640" spans="1:12" ht="12.75" customHeight="1" x14ac:dyDescent="0.2">
      <c r="A640" s="3"/>
      <c r="B640" s="3"/>
      <c r="C640" s="3"/>
      <c r="D640" s="4"/>
      <c r="E640" s="3"/>
      <c r="F640" s="30"/>
      <c r="G640" s="158"/>
      <c r="H640" s="30"/>
      <c r="I640" s="30"/>
      <c r="J640" s="29"/>
      <c r="K640" s="2"/>
      <c r="L640" s="2"/>
    </row>
    <row r="641" spans="1:12" ht="12.75" customHeight="1" x14ac:dyDescent="0.2">
      <c r="A641" s="3"/>
      <c r="B641" s="3"/>
      <c r="C641" s="3"/>
      <c r="D641" s="4"/>
      <c r="E641" s="3"/>
      <c r="F641" s="30"/>
      <c r="G641" s="158"/>
      <c r="H641" s="30"/>
      <c r="I641" s="30"/>
      <c r="J641" s="29"/>
      <c r="K641" s="2"/>
      <c r="L641" s="2"/>
    </row>
    <row r="642" spans="1:12" ht="12.75" customHeight="1" x14ac:dyDescent="0.2">
      <c r="A642" s="3"/>
      <c r="B642" s="3"/>
      <c r="C642" s="3"/>
      <c r="D642" s="4"/>
      <c r="E642" s="3"/>
      <c r="F642" s="30"/>
      <c r="G642" s="158"/>
      <c r="H642" s="30"/>
      <c r="I642" s="30"/>
      <c r="J642" s="29"/>
      <c r="K642" s="2"/>
      <c r="L642" s="2"/>
    </row>
    <row r="643" spans="1:12" ht="12.75" customHeight="1" x14ac:dyDescent="0.2">
      <c r="A643" s="3"/>
      <c r="B643" s="3"/>
      <c r="C643" s="3"/>
      <c r="D643" s="4"/>
      <c r="E643" s="3"/>
      <c r="F643" s="30"/>
      <c r="G643" s="158"/>
      <c r="H643" s="30"/>
      <c r="I643" s="30"/>
      <c r="J643" s="29"/>
      <c r="K643" s="2"/>
      <c r="L643" s="2"/>
    </row>
    <row r="644" spans="1:12" ht="12.75" customHeight="1" x14ac:dyDescent="0.2">
      <c r="A644" s="3"/>
      <c r="B644" s="3"/>
      <c r="C644" s="3"/>
      <c r="D644" s="4"/>
      <c r="E644" s="3"/>
      <c r="F644" s="30"/>
      <c r="G644" s="158"/>
      <c r="H644" s="30"/>
      <c r="I644" s="30"/>
      <c r="J644" s="29"/>
      <c r="K644" s="2"/>
      <c r="L644" s="2"/>
    </row>
    <row r="645" spans="1:12" ht="12.75" customHeight="1" x14ac:dyDescent="0.2">
      <c r="A645" s="3"/>
      <c r="B645" s="3"/>
      <c r="C645" s="3"/>
      <c r="D645" s="4"/>
      <c r="E645" s="3"/>
      <c r="F645" s="30"/>
      <c r="G645" s="158"/>
      <c r="H645" s="30"/>
      <c r="I645" s="30"/>
      <c r="J645" s="29"/>
      <c r="K645" s="2"/>
      <c r="L645" s="2"/>
    </row>
    <row r="646" spans="1:12" ht="12.75" customHeight="1" x14ac:dyDescent="0.2">
      <c r="A646" s="3"/>
      <c r="B646" s="3"/>
      <c r="C646" s="3"/>
      <c r="D646" s="4"/>
      <c r="E646" s="3"/>
      <c r="F646" s="30"/>
      <c r="G646" s="158"/>
      <c r="H646" s="30"/>
      <c r="I646" s="30"/>
      <c r="J646" s="29"/>
      <c r="K646" s="2"/>
      <c r="L646" s="2"/>
    </row>
    <row r="647" spans="1:12" ht="12.75" customHeight="1" x14ac:dyDescent="0.2">
      <c r="A647" s="3"/>
      <c r="B647" s="3"/>
      <c r="C647" s="3"/>
      <c r="D647" s="4"/>
      <c r="E647" s="3"/>
      <c r="F647" s="30"/>
      <c r="G647" s="158"/>
      <c r="H647" s="30"/>
      <c r="I647" s="30"/>
      <c r="J647" s="29"/>
      <c r="K647" s="2"/>
      <c r="L647" s="2"/>
    </row>
    <row r="648" spans="1:12" ht="12.75" customHeight="1" x14ac:dyDescent="0.2">
      <c r="A648" s="3"/>
      <c r="B648" s="3"/>
      <c r="C648" s="3"/>
      <c r="D648" s="4"/>
      <c r="E648" s="3"/>
      <c r="F648" s="30"/>
      <c r="G648" s="158"/>
      <c r="H648" s="30"/>
      <c r="I648" s="30"/>
      <c r="J648" s="29"/>
      <c r="K648" s="2"/>
      <c r="L648" s="2"/>
    </row>
    <row r="649" spans="1:12" ht="12.75" customHeight="1" x14ac:dyDescent="0.2">
      <c r="A649" s="3"/>
      <c r="B649" s="3"/>
      <c r="C649" s="3"/>
      <c r="D649" s="4"/>
      <c r="E649" s="3"/>
      <c r="F649" s="30"/>
      <c r="G649" s="158"/>
      <c r="H649" s="30"/>
      <c r="I649" s="30"/>
      <c r="J649" s="29"/>
      <c r="K649" s="2"/>
      <c r="L649" s="2"/>
    </row>
    <row r="650" spans="1:12" ht="12.75" customHeight="1" x14ac:dyDescent="0.2">
      <c r="A650" s="3"/>
      <c r="B650" s="3"/>
      <c r="C650" s="3"/>
      <c r="D650" s="4"/>
      <c r="E650" s="3"/>
      <c r="F650" s="30"/>
      <c r="G650" s="158"/>
      <c r="H650" s="30"/>
      <c r="I650" s="30"/>
      <c r="J650" s="29"/>
      <c r="K650" s="2"/>
      <c r="L650" s="2"/>
    </row>
    <row r="651" spans="1:12" ht="12.75" customHeight="1" x14ac:dyDescent="0.2">
      <c r="A651" s="3"/>
      <c r="B651" s="3"/>
      <c r="C651" s="3"/>
      <c r="D651" s="4"/>
      <c r="E651" s="3"/>
      <c r="F651" s="30"/>
      <c r="G651" s="158"/>
      <c r="H651" s="30"/>
      <c r="I651" s="30"/>
      <c r="J651" s="29"/>
      <c r="K651" s="2"/>
      <c r="L651" s="2"/>
    </row>
    <row r="652" spans="1:12" ht="12.75" customHeight="1" x14ac:dyDescent="0.2">
      <c r="A652" s="3"/>
      <c r="B652" s="3"/>
      <c r="C652" s="3"/>
      <c r="D652" s="4"/>
      <c r="E652" s="3"/>
      <c r="F652" s="30"/>
      <c r="G652" s="158"/>
      <c r="H652" s="30"/>
      <c r="I652" s="30"/>
      <c r="J652" s="29"/>
      <c r="K652" s="2"/>
      <c r="L652" s="2"/>
    </row>
    <row r="653" spans="1:12" ht="12.75" customHeight="1" x14ac:dyDescent="0.2">
      <c r="A653" s="3"/>
      <c r="B653" s="3"/>
      <c r="C653" s="3"/>
      <c r="D653" s="4"/>
      <c r="E653" s="3"/>
      <c r="F653" s="30"/>
      <c r="G653" s="158"/>
      <c r="H653" s="30"/>
      <c r="I653" s="30"/>
      <c r="J653" s="29"/>
      <c r="K653" s="2"/>
      <c r="L653" s="2"/>
    </row>
    <row r="654" spans="1:12" ht="12.75" customHeight="1" x14ac:dyDescent="0.2">
      <c r="A654" s="3"/>
      <c r="B654" s="3"/>
      <c r="C654" s="3"/>
      <c r="D654" s="4"/>
      <c r="E654" s="3"/>
      <c r="F654" s="30"/>
      <c r="G654" s="158"/>
      <c r="H654" s="30"/>
      <c r="I654" s="30"/>
      <c r="J654" s="29"/>
      <c r="K654" s="2"/>
      <c r="L654" s="2"/>
    </row>
    <row r="655" spans="1:12" ht="12.75" customHeight="1" x14ac:dyDescent="0.2">
      <c r="A655" s="3"/>
      <c r="B655" s="3"/>
      <c r="C655" s="3"/>
      <c r="D655" s="4"/>
      <c r="E655" s="3"/>
      <c r="F655" s="30"/>
      <c r="G655" s="158"/>
      <c r="H655" s="30"/>
      <c r="I655" s="30"/>
      <c r="J655" s="29"/>
      <c r="K655" s="2"/>
      <c r="L655" s="2"/>
    </row>
    <row r="656" spans="1:12" ht="12.75" customHeight="1" x14ac:dyDescent="0.2">
      <c r="A656" s="3"/>
      <c r="B656" s="3"/>
      <c r="C656" s="3"/>
      <c r="D656" s="4"/>
      <c r="E656" s="3"/>
      <c r="F656" s="30"/>
      <c r="G656" s="158"/>
      <c r="H656" s="30"/>
      <c r="I656" s="30"/>
      <c r="J656" s="29"/>
      <c r="K656" s="2"/>
      <c r="L656" s="2"/>
    </row>
    <row r="657" spans="1:12" ht="12.75" customHeight="1" x14ac:dyDescent="0.2">
      <c r="A657" s="3"/>
      <c r="B657" s="3"/>
      <c r="C657" s="3"/>
      <c r="D657" s="4"/>
      <c r="E657" s="3"/>
      <c r="F657" s="30"/>
      <c r="G657" s="158"/>
      <c r="H657" s="30"/>
      <c r="I657" s="30"/>
      <c r="J657" s="29"/>
      <c r="K657" s="2"/>
      <c r="L657" s="2"/>
    </row>
    <row r="658" spans="1:12" ht="12.75" customHeight="1" x14ac:dyDescent="0.2">
      <c r="A658" s="3"/>
      <c r="B658" s="3"/>
      <c r="C658" s="3"/>
      <c r="D658" s="4"/>
      <c r="E658" s="3"/>
      <c r="F658" s="30"/>
      <c r="G658" s="158"/>
      <c r="H658" s="30"/>
      <c r="I658" s="30"/>
      <c r="J658" s="29"/>
      <c r="K658" s="2"/>
      <c r="L658" s="2"/>
    </row>
    <row r="659" spans="1:12" ht="12.75" customHeight="1" x14ac:dyDescent="0.2">
      <c r="A659" s="3"/>
      <c r="B659" s="3"/>
      <c r="C659" s="3"/>
      <c r="D659" s="4"/>
      <c r="E659" s="3"/>
      <c r="F659" s="30"/>
      <c r="G659" s="158"/>
      <c r="H659" s="30"/>
      <c r="I659" s="30"/>
      <c r="J659" s="29"/>
      <c r="K659" s="2"/>
      <c r="L659" s="2"/>
    </row>
    <row r="660" spans="1:12" ht="12.75" customHeight="1" x14ac:dyDescent="0.2">
      <c r="A660" s="3"/>
      <c r="B660" s="3"/>
      <c r="C660" s="3"/>
      <c r="D660" s="4"/>
      <c r="E660" s="3"/>
      <c r="F660" s="30"/>
      <c r="G660" s="158"/>
      <c r="H660" s="30"/>
      <c r="I660" s="30"/>
      <c r="J660" s="29"/>
      <c r="K660" s="2"/>
      <c r="L660" s="2"/>
    </row>
    <row r="661" spans="1:12" ht="12.75" customHeight="1" x14ac:dyDescent="0.2">
      <c r="A661" s="3"/>
      <c r="B661" s="3"/>
      <c r="C661" s="3"/>
      <c r="D661" s="4"/>
      <c r="E661" s="3"/>
      <c r="F661" s="30"/>
      <c r="G661" s="158"/>
      <c r="H661" s="30"/>
      <c r="I661" s="30"/>
      <c r="J661" s="29"/>
      <c r="K661" s="2"/>
      <c r="L661" s="2"/>
    </row>
    <row r="662" spans="1:12" ht="12.75" customHeight="1" x14ac:dyDescent="0.2">
      <c r="A662" s="3"/>
      <c r="B662" s="3"/>
      <c r="C662" s="3"/>
      <c r="D662" s="4"/>
      <c r="E662" s="3"/>
      <c r="F662" s="30"/>
      <c r="G662" s="158"/>
      <c r="H662" s="30"/>
      <c r="I662" s="30"/>
      <c r="J662" s="29"/>
      <c r="K662" s="2"/>
      <c r="L662" s="2"/>
    </row>
    <row r="663" spans="1:12" ht="12.75" customHeight="1" x14ac:dyDescent="0.2">
      <c r="A663" s="3"/>
      <c r="B663" s="3"/>
      <c r="C663" s="3"/>
      <c r="D663" s="4"/>
      <c r="E663" s="3"/>
      <c r="F663" s="30"/>
      <c r="G663" s="158"/>
      <c r="H663" s="30"/>
      <c r="I663" s="30"/>
      <c r="J663" s="29"/>
      <c r="K663" s="2"/>
      <c r="L663" s="2"/>
    </row>
    <row r="664" spans="1:12" ht="12.75" customHeight="1" x14ac:dyDescent="0.2">
      <c r="A664" s="3"/>
      <c r="B664" s="3"/>
      <c r="C664" s="3"/>
      <c r="D664" s="4"/>
      <c r="E664" s="3"/>
      <c r="F664" s="30"/>
      <c r="G664" s="158"/>
      <c r="H664" s="30"/>
      <c r="I664" s="30"/>
      <c r="J664" s="29"/>
      <c r="K664" s="2"/>
      <c r="L664" s="2"/>
    </row>
    <row r="665" spans="1:12" ht="12.75" customHeight="1" x14ac:dyDescent="0.2">
      <c r="A665" s="3"/>
      <c r="B665" s="3"/>
      <c r="C665" s="3"/>
      <c r="D665" s="4"/>
      <c r="E665" s="3"/>
      <c r="F665" s="30"/>
      <c r="G665" s="158"/>
      <c r="H665" s="30"/>
      <c r="I665" s="30"/>
      <c r="J665" s="29"/>
      <c r="K665" s="2"/>
      <c r="L665" s="2"/>
    </row>
    <row r="666" spans="1:12" ht="12.75" customHeight="1" x14ac:dyDescent="0.2">
      <c r="A666" s="3"/>
      <c r="B666" s="3"/>
      <c r="C666" s="3"/>
      <c r="D666" s="4"/>
      <c r="E666" s="3"/>
      <c r="F666" s="30"/>
      <c r="G666" s="158"/>
      <c r="H666" s="30"/>
      <c r="I666" s="30"/>
      <c r="J666" s="29"/>
      <c r="K666" s="2"/>
      <c r="L666" s="2"/>
    </row>
    <row r="667" spans="1:12" ht="12.75" customHeight="1" x14ac:dyDescent="0.2">
      <c r="A667" s="3"/>
      <c r="B667" s="3"/>
      <c r="C667" s="3"/>
      <c r="D667" s="4"/>
      <c r="E667" s="3"/>
      <c r="F667" s="30"/>
      <c r="G667" s="158"/>
      <c r="H667" s="30"/>
      <c r="I667" s="30"/>
      <c r="J667" s="29"/>
      <c r="K667" s="2"/>
      <c r="L667" s="2"/>
    </row>
    <row r="668" spans="1:12" ht="12.75" customHeight="1" x14ac:dyDescent="0.2">
      <c r="A668" s="3"/>
      <c r="B668" s="3"/>
      <c r="C668" s="3"/>
      <c r="D668" s="4"/>
      <c r="E668" s="3"/>
      <c r="F668" s="30"/>
      <c r="G668" s="158"/>
      <c r="H668" s="30"/>
      <c r="I668" s="30"/>
      <c r="J668" s="29"/>
      <c r="K668" s="2"/>
      <c r="L668" s="2"/>
    </row>
    <row r="669" spans="1:12" ht="12.75" customHeight="1" x14ac:dyDescent="0.2">
      <c r="A669" s="3"/>
      <c r="B669" s="3"/>
      <c r="C669" s="3"/>
      <c r="D669" s="4"/>
      <c r="E669" s="3"/>
      <c r="F669" s="30"/>
      <c r="G669" s="158"/>
      <c r="H669" s="30"/>
      <c r="I669" s="30"/>
      <c r="J669" s="29"/>
      <c r="K669" s="2"/>
      <c r="L669" s="2"/>
    </row>
    <row r="670" spans="1:12" ht="12.75" customHeight="1" x14ac:dyDescent="0.2">
      <c r="A670" s="3"/>
      <c r="B670" s="3"/>
      <c r="C670" s="3"/>
      <c r="D670" s="4"/>
      <c r="E670" s="3"/>
      <c r="F670" s="30"/>
      <c r="G670" s="158"/>
      <c r="H670" s="30"/>
      <c r="I670" s="30"/>
      <c r="J670" s="29"/>
      <c r="K670" s="2"/>
      <c r="L670" s="2"/>
    </row>
    <row r="671" spans="1:12" ht="12.75" customHeight="1" x14ac:dyDescent="0.2">
      <c r="A671" s="3"/>
      <c r="B671" s="3"/>
      <c r="C671" s="3"/>
      <c r="D671" s="4"/>
      <c r="E671" s="3"/>
      <c r="F671" s="30"/>
      <c r="G671" s="158"/>
      <c r="H671" s="30"/>
      <c r="I671" s="30"/>
      <c r="J671" s="29"/>
      <c r="K671" s="2"/>
      <c r="L671" s="2"/>
    </row>
    <row r="672" spans="1:12" ht="12.75" customHeight="1" x14ac:dyDescent="0.2">
      <c r="A672" s="3"/>
      <c r="B672" s="3"/>
      <c r="C672" s="3"/>
      <c r="D672" s="4"/>
      <c r="E672" s="3"/>
      <c r="F672" s="30"/>
      <c r="G672" s="158"/>
      <c r="H672" s="30"/>
      <c r="I672" s="30"/>
      <c r="J672" s="29"/>
      <c r="K672" s="2"/>
      <c r="L672" s="2"/>
    </row>
    <row r="673" spans="1:12" ht="12.75" customHeight="1" x14ac:dyDescent="0.2">
      <c r="A673" s="3"/>
      <c r="B673" s="3"/>
      <c r="C673" s="3"/>
      <c r="D673" s="4"/>
      <c r="E673" s="3"/>
      <c r="F673" s="30"/>
      <c r="G673" s="158"/>
      <c r="H673" s="30"/>
      <c r="I673" s="30"/>
      <c r="J673" s="29"/>
      <c r="K673" s="2"/>
      <c r="L673" s="2"/>
    </row>
    <row r="674" spans="1:12" ht="12.75" customHeight="1" x14ac:dyDescent="0.2">
      <c r="A674" s="3"/>
      <c r="B674" s="3"/>
      <c r="C674" s="3"/>
      <c r="D674" s="4"/>
      <c r="E674" s="3"/>
      <c r="F674" s="30"/>
      <c r="G674" s="158"/>
      <c r="H674" s="30"/>
      <c r="I674" s="30"/>
      <c r="J674" s="29"/>
      <c r="K674" s="2"/>
      <c r="L674" s="2"/>
    </row>
    <row r="675" spans="1:12" ht="12.75" customHeight="1" x14ac:dyDescent="0.2">
      <c r="A675" s="3"/>
      <c r="B675" s="3"/>
      <c r="C675" s="3"/>
      <c r="D675" s="4"/>
      <c r="E675" s="3"/>
      <c r="F675" s="30"/>
      <c r="G675" s="158"/>
      <c r="H675" s="30"/>
      <c r="I675" s="30"/>
      <c r="J675" s="29"/>
      <c r="K675" s="2"/>
      <c r="L675" s="2"/>
    </row>
    <row r="676" spans="1:12" ht="12.75" customHeight="1" x14ac:dyDescent="0.2">
      <c r="A676" s="3"/>
      <c r="B676" s="3"/>
      <c r="C676" s="3"/>
      <c r="D676" s="4"/>
      <c r="E676" s="3"/>
      <c r="F676" s="30"/>
      <c r="G676" s="158"/>
      <c r="H676" s="30"/>
      <c r="I676" s="30"/>
      <c r="J676" s="29"/>
      <c r="K676" s="2"/>
      <c r="L676" s="2"/>
    </row>
    <row r="677" spans="1:12" ht="12.75" customHeight="1" x14ac:dyDescent="0.2">
      <c r="A677" s="3"/>
      <c r="B677" s="3"/>
      <c r="C677" s="3"/>
      <c r="D677" s="4"/>
      <c r="E677" s="3"/>
      <c r="F677" s="30"/>
      <c r="G677" s="158"/>
      <c r="H677" s="30"/>
      <c r="I677" s="30"/>
      <c r="J677" s="29"/>
      <c r="K677" s="2"/>
      <c r="L677" s="2"/>
    </row>
    <row r="678" spans="1:12" ht="12.75" customHeight="1" x14ac:dyDescent="0.2">
      <c r="A678" s="3"/>
      <c r="B678" s="3"/>
      <c r="C678" s="3"/>
      <c r="D678" s="4"/>
      <c r="E678" s="3"/>
      <c r="F678" s="30"/>
      <c r="G678" s="158"/>
      <c r="H678" s="30"/>
      <c r="I678" s="30"/>
      <c r="J678" s="29"/>
      <c r="K678" s="2"/>
      <c r="L678" s="2"/>
    </row>
    <row r="679" spans="1:12" ht="12.75" customHeight="1" x14ac:dyDescent="0.2">
      <c r="A679" s="3"/>
      <c r="B679" s="3"/>
      <c r="C679" s="3"/>
      <c r="D679" s="4"/>
      <c r="E679" s="3"/>
      <c r="F679" s="30"/>
      <c r="G679" s="158"/>
      <c r="H679" s="30"/>
      <c r="I679" s="30"/>
      <c r="J679" s="29"/>
      <c r="K679" s="2"/>
      <c r="L679" s="2"/>
    </row>
    <row r="680" spans="1:12" ht="12.75" customHeight="1" x14ac:dyDescent="0.2">
      <c r="A680" s="3"/>
      <c r="B680" s="3"/>
      <c r="C680" s="3"/>
      <c r="D680" s="4"/>
      <c r="E680" s="3"/>
      <c r="F680" s="30"/>
      <c r="G680" s="158"/>
      <c r="H680" s="30"/>
      <c r="I680" s="30"/>
      <c r="J680" s="29"/>
      <c r="K680" s="2"/>
      <c r="L680" s="2"/>
    </row>
    <row r="681" spans="1:12" ht="12.75" customHeight="1" x14ac:dyDescent="0.2">
      <c r="A681" s="3"/>
      <c r="B681" s="3"/>
      <c r="C681" s="3"/>
      <c r="D681" s="4"/>
      <c r="E681" s="3"/>
      <c r="F681" s="30"/>
      <c r="G681" s="158"/>
      <c r="H681" s="30"/>
      <c r="I681" s="30"/>
      <c r="J681" s="29"/>
      <c r="K681" s="2"/>
      <c r="L681" s="2"/>
    </row>
    <row r="682" spans="1:12" ht="12.75" customHeight="1" x14ac:dyDescent="0.2">
      <c r="A682" s="3"/>
      <c r="B682" s="3"/>
      <c r="C682" s="3"/>
      <c r="D682" s="4"/>
      <c r="E682" s="3"/>
      <c r="F682" s="30"/>
      <c r="G682" s="158"/>
      <c r="H682" s="30"/>
      <c r="I682" s="30"/>
      <c r="J682" s="29"/>
      <c r="K682" s="2"/>
      <c r="L682" s="2"/>
    </row>
    <row r="683" spans="1:12" ht="12.75" customHeight="1" x14ac:dyDescent="0.2">
      <c r="A683" s="3"/>
      <c r="B683" s="3"/>
      <c r="C683" s="3"/>
      <c r="D683" s="4"/>
      <c r="E683" s="3"/>
      <c r="F683" s="30"/>
      <c r="G683" s="158"/>
      <c r="H683" s="30"/>
      <c r="I683" s="30"/>
      <c r="J683" s="29"/>
      <c r="K683" s="2"/>
      <c r="L683" s="2"/>
    </row>
    <row r="684" spans="1:12" ht="12.75" customHeight="1" x14ac:dyDescent="0.2">
      <c r="A684" s="3"/>
      <c r="B684" s="3"/>
      <c r="C684" s="3"/>
      <c r="D684" s="4"/>
      <c r="E684" s="3"/>
      <c r="F684" s="30"/>
      <c r="G684" s="158"/>
      <c r="H684" s="30"/>
      <c r="I684" s="30"/>
      <c r="J684" s="29"/>
      <c r="K684" s="2"/>
      <c r="L684" s="2"/>
    </row>
    <row r="685" spans="1:12" ht="12.75" customHeight="1" x14ac:dyDescent="0.2">
      <c r="A685" s="3"/>
      <c r="B685" s="3"/>
      <c r="C685" s="3"/>
      <c r="D685" s="4"/>
      <c r="E685" s="3"/>
      <c r="F685" s="30"/>
      <c r="G685" s="158"/>
      <c r="H685" s="30"/>
      <c r="I685" s="30"/>
      <c r="J685" s="29"/>
      <c r="K685" s="2"/>
      <c r="L685" s="2"/>
    </row>
    <row r="686" spans="1:12" ht="12.75" customHeight="1" x14ac:dyDescent="0.2">
      <c r="A686" s="3"/>
      <c r="B686" s="3"/>
      <c r="C686" s="3"/>
      <c r="D686" s="4"/>
      <c r="E686" s="3"/>
      <c r="F686" s="30"/>
      <c r="G686" s="158"/>
      <c r="H686" s="30"/>
      <c r="I686" s="30"/>
      <c r="J686" s="29"/>
      <c r="K686" s="2"/>
      <c r="L686" s="2"/>
    </row>
    <row r="687" spans="1:12" ht="12.75" customHeight="1" x14ac:dyDescent="0.2">
      <c r="A687" s="3"/>
      <c r="B687" s="3"/>
      <c r="C687" s="3"/>
      <c r="D687" s="4"/>
      <c r="E687" s="3"/>
      <c r="F687" s="30"/>
      <c r="G687" s="158"/>
      <c r="H687" s="30"/>
      <c r="I687" s="30"/>
      <c r="J687" s="29"/>
      <c r="K687" s="2"/>
      <c r="L687" s="2"/>
    </row>
    <row r="688" spans="1:12" ht="12.75" customHeight="1" x14ac:dyDescent="0.2">
      <c r="A688" s="3"/>
      <c r="B688" s="3"/>
      <c r="C688" s="3"/>
      <c r="D688" s="4"/>
      <c r="E688" s="3"/>
      <c r="F688" s="30"/>
      <c r="G688" s="158"/>
      <c r="H688" s="30"/>
      <c r="I688" s="30"/>
      <c r="J688" s="29"/>
      <c r="K688" s="2"/>
      <c r="L688" s="2"/>
    </row>
    <row r="689" spans="1:12" ht="12.75" customHeight="1" x14ac:dyDescent="0.2">
      <c r="A689" s="3"/>
      <c r="B689" s="3"/>
      <c r="C689" s="3"/>
      <c r="D689" s="4"/>
      <c r="E689" s="3"/>
      <c r="F689" s="30"/>
      <c r="G689" s="158"/>
      <c r="H689" s="30"/>
      <c r="I689" s="30"/>
      <c r="J689" s="29"/>
      <c r="K689" s="2"/>
      <c r="L689" s="2"/>
    </row>
    <row r="690" spans="1:12" ht="12.75" customHeight="1" x14ac:dyDescent="0.2">
      <c r="A690" s="3"/>
      <c r="B690" s="3"/>
      <c r="C690" s="3"/>
      <c r="D690" s="4"/>
      <c r="E690" s="3"/>
      <c r="F690" s="30"/>
      <c r="G690" s="158"/>
      <c r="H690" s="30"/>
      <c r="I690" s="30"/>
      <c r="J690" s="29"/>
      <c r="K690" s="2"/>
      <c r="L690" s="2"/>
    </row>
    <row r="691" spans="1:12" ht="12.75" customHeight="1" x14ac:dyDescent="0.2">
      <c r="A691" s="3"/>
      <c r="B691" s="3"/>
      <c r="C691" s="3"/>
      <c r="D691" s="4"/>
      <c r="E691" s="3"/>
      <c r="F691" s="30"/>
      <c r="G691" s="158"/>
      <c r="H691" s="30"/>
      <c r="I691" s="30"/>
      <c r="J691" s="29"/>
      <c r="K691" s="2"/>
      <c r="L691" s="2"/>
    </row>
    <row r="692" spans="1:12" ht="12.75" customHeight="1" x14ac:dyDescent="0.2">
      <c r="A692" s="3"/>
      <c r="B692" s="3"/>
      <c r="C692" s="3"/>
      <c r="D692" s="4"/>
      <c r="E692" s="3"/>
      <c r="F692" s="30"/>
      <c r="G692" s="158"/>
      <c r="H692" s="30"/>
      <c r="I692" s="30"/>
      <c r="J692" s="29"/>
      <c r="K692" s="2"/>
      <c r="L692" s="2"/>
    </row>
    <row r="693" spans="1:12" ht="12.75" customHeight="1" x14ac:dyDescent="0.2">
      <c r="A693" s="3"/>
      <c r="B693" s="3"/>
      <c r="C693" s="3"/>
      <c r="D693" s="4"/>
      <c r="E693" s="3"/>
      <c r="F693" s="30"/>
      <c r="G693" s="158"/>
      <c r="H693" s="30"/>
      <c r="I693" s="30"/>
      <c r="J693" s="29"/>
      <c r="K693" s="2"/>
      <c r="L693" s="2"/>
    </row>
    <row r="694" spans="1:12" ht="12.75" customHeight="1" x14ac:dyDescent="0.2">
      <c r="A694" s="3"/>
      <c r="B694" s="3"/>
      <c r="C694" s="3"/>
      <c r="D694" s="4"/>
      <c r="E694" s="3"/>
      <c r="F694" s="30"/>
      <c r="G694" s="158"/>
      <c r="H694" s="30"/>
      <c r="I694" s="30"/>
      <c r="J694" s="29"/>
      <c r="K694" s="2"/>
      <c r="L694" s="2"/>
    </row>
    <row r="695" spans="1:12" ht="12.75" customHeight="1" x14ac:dyDescent="0.2">
      <c r="A695" s="3"/>
      <c r="B695" s="3"/>
      <c r="C695" s="3"/>
      <c r="D695" s="4"/>
      <c r="E695" s="3"/>
      <c r="F695" s="30"/>
      <c r="G695" s="158"/>
      <c r="H695" s="30"/>
      <c r="I695" s="30"/>
      <c r="J695" s="29"/>
      <c r="K695" s="2"/>
      <c r="L695" s="2"/>
    </row>
    <row r="696" spans="1:12" ht="12.75" customHeight="1" x14ac:dyDescent="0.2">
      <c r="A696" s="3"/>
      <c r="B696" s="3"/>
      <c r="C696" s="3"/>
      <c r="D696" s="4"/>
      <c r="E696" s="3"/>
      <c r="F696" s="30"/>
      <c r="G696" s="158"/>
      <c r="H696" s="30"/>
      <c r="I696" s="30"/>
      <c r="J696" s="29"/>
      <c r="K696" s="2"/>
      <c r="L696" s="2"/>
    </row>
    <row r="697" spans="1:12" ht="12.75" customHeight="1" x14ac:dyDescent="0.2">
      <c r="A697" s="3"/>
      <c r="B697" s="3"/>
      <c r="C697" s="3"/>
      <c r="D697" s="4"/>
      <c r="E697" s="3"/>
      <c r="F697" s="30"/>
      <c r="G697" s="158"/>
      <c r="H697" s="30"/>
      <c r="I697" s="30"/>
      <c r="J697" s="29"/>
      <c r="K697" s="2"/>
      <c r="L697" s="2"/>
    </row>
    <row r="698" spans="1:12" ht="12.75" customHeight="1" x14ac:dyDescent="0.2">
      <c r="A698" s="3"/>
      <c r="B698" s="3"/>
      <c r="C698" s="3"/>
      <c r="D698" s="4"/>
      <c r="E698" s="3"/>
      <c r="F698" s="30"/>
      <c r="G698" s="158"/>
      <c r="H698" s="30"/>
      <c r="I698" s="30"/>
      <c r="J698" s="29"/>
      <c r="K698" s="2"/>
      <c r="L698" s="2"/>
    </row>
    <row r="699" spans="1:12" ht="12.75" customHeight="1" x14ac:dyDescent="0.2">
      <c r="A699" s="3"/>
      <c r="B699" s="3"/>
      <c r="C699" s="3"/>
      <c r="D699" s="4"/>
      <c r="E699" s="3"/>
      <c r="F699" s="30"/>
      <c r="G699" s="158"/>
      <c r="H699" s="30"/>
      <c r="I699" s="30"/>
      <c r="J699" s="29"/>
      <c r="K699" s="2"/>
      <c r="L699" s="2"/>
    </row>
    <row r="700" spans="1:12" ht="12.75" customHeight="1" x14ac:dyDescent="0.2">
      <c r="A700" s="3"/>
      <c r="B700" s="3"/>
      <c r="C700" s="3"/>
      <c r="D700" s="4"/>
      <c r="E700" s="3"/>
      <c r="F700" s="30"/>
      <c r="G700" s="158"/>
      <c r="H700" s="30"/>
      <c r="I700" s="30"/>
      <c r="J700" s="29"/>
      <c r="K700" s="2"/>
      <c r="L700" s="2"/>
    </row>
    <row r="701" spans="1:12" ht="12.75" customHeight="1" x14ac:dyDescent="0.2">
      <c r="A701" s="3"/>
      <c r="B701" s="3"/>
      <c r="C701" s="3"/>
      <c r="D701" s="4"/>
      <c r="E701" s="3"/>
      <c r="F701" s="30"/>
      <c r="G701" s="158"/>
      <c r="H701" s="30"/>
      <c r="I701" s="30"/>
      <c r="J701" s="29"/>
      <c r="K701" s="2"/>
      <c r="L701" s="2"/>
    </row>
    <row r="702" spans="1:12" ht="12.75" customHeight="1" x14ac:dyDescent="0.2">
      <c r="A702" s="3"/>
      <c r="B702" s="3"/>
      <c r="C702" s="3"/>
      <c r="D702" s="4"/>
      <c r="E702" s="3"/>
      <c r="F702" s="30"/>
      <c r="G702" s="158"/>
      <c r="H702" s="30"/>
      <c r="I702" s="30"/>
      <c r="J702" s="29"/>
      <c r="K702" s="2"/>
      <c r="L702" s="2"/>
    </row>
    <row r="703" spans="1:12" ht="12.75" customHeight="1" x14ac:dyDescent="0.2">
      <c r="A703" s="3"/>
      <c r="B703" s="3"/>
      <c r="C703" s="3"/>
      <c r="D703" s="4"/>
      <c r="E703" s="3"/>
      <c r="F703" s="30"/>
      <c r="G703" s="158"/>
      <c r="H703" s="30"/>
      <c r="I703" s="30"/>
      <c r="J703" s="29"/>
      <c r="K703" s="2"/>
      <c r="L703" s="2"/>
    </row>
    <row r="704" spans="1:12" ht="12.75" customHeight="1" x14ac:dyDescent="0.2">
      <c r="A704" s="3"/>
      <c r="B704" s="3"/>
      <c r="C704" s="3"/>
      <c r="D704" s="4"/>
      <c r="E704" s="3"/>
      <c r="F704" s="30"/>
      <c r="G704" s="158"/>
      <c r="H704" s="30"/>
      <c r="I704" s="30"/>
      <c r="J704" s="29"/>
      <c r="K704" s="2"/>
      <c r="L704" s="2"/>
    </row>
    <row r="705" spans="1:12" ht="12.75" customHeight="1" x14ac:dyDescent="0.2">
      <c r="A705" s="3"/>
      <c r="B705" s="3"/>
      <c r="C705" s="3"/>
      <c r="D705" s="4"/>
      <c r="E705" s="3"/>
      <c r="F705" s="30"/>
      <c r="G705" s="158"/>
      <c r="H705" s="30"/>
      <c r="I705" s="30"/>
      <c r="J705" s="29"/>
      <c r="K705" s="2"/>
      <c r="L705" s="2"/>
    </row>
    <row r="706" spans="1:12" ht="12.75" customHeight="1" x14ac:dyDescent="0.2">
      <c r="A706" s="3"/>
      <c r="B706" s="3"/>
      <c r="C706" s="3"/>
      <c r="D706" s="4"/>
      <c r="E706" s="3"/>
      <c r="F706" s="30"/>
      <c r="G706" s="158"/>
      <c r="H706" s="30"/>
      <c r="I706" s="30"/>
      <c r="J706" s="29"/>
      <c r="K706" s="2"/>
      <c r="L706" s="2"/>
    </row>
    <row r="707" spans="1:12" ht="12.75" customHeight="1" x14ac:dyDescent="0.2">
      <c r="A707" s="3"/>
      <c r="B707" s="3"/>
      <c r="C707" s="3"/>
      <c r="D707" s="4"/>
      <c r="E707" s="3"/>
      <c r="F707" s="30"/>
      <c r="G707" s="158"/>
      <c r="H707" s="30"/>
      <c r="I707" s="30"/>
      <c r="J707" s="29"/>
      <c r="K707" s="2"/>
      <c r="L707" s="2"/>
    </row>
    <row r="708" spans="1:12" ht="12.75" customHeight="1" x14ac:dyDescent="0.2">
      <c r="A708" s="3"/>
      <c r="B708" s="3"/>
      <c r="C708" s="3"/>
      <c r="D708" s="4"/>
      <c r="E708" s="3"/>
      <c r="F708" s="30"/>
      <c r="G708" s="158"/>
      <c r="H708" s="30"/>
      <c r="I708" s="30"/>
      <c r="J708" s="29"/>
      <c r="K708" s="2"/>
      <c r="L708" s="2"/>
    </row>
    <row r="709" spans="1:12" ht="12.75" customHeight="1" x14ac:dyDescent="0.2">
      <c r="A709" s="3"/>
      <c r="B709" s="3"/>
      <c r="C709" s="3"/>
      <c r="D709" s="4"/>
      <c r="E709" s="3"/>
      <c r="F709" s="30"/>
      <c r="G709" s="158"/>
      <c r="H709" s="30"/>
      <c r="I709" s="30"/>
      <c r="J709" s="29"/>
      <c r="K709" s="2"/>
      <c r="L709" s="2"/>
    </row>
    <row r="710" spans="1:12" ht="12.75" customHeight="1" x14ac:dyDescent="0.2">
      <c r="A710" s="3"/>
      <c r="B710" s="3"/>
      <c r="C710" s="3"/>
      <c r="D710" s="4"/>
      <c r="E710" s="3"/>
      <c r="F710" s="30"/>
      <c r="G710" s="158"/>
      <c r="H710" s="30"/>
      <c r="I710" s="30"/>
      <c r="J710" s="29"/>
      <c r="K710" s="2"/>
      <c r="L710" s="2"/>
    </row>
    <row r="711" spans="1:12" ht="12.75" customHeight="1" x14ac:dyDescent="0.2">
      <c r="A711" s="3"/>
      <c r="B711" s="3"/>
      <c r="C711" s="3"/>
      <c r="D711" s="4"/>
      <c r="E711" s="3"/>
      <c r="F711" s="30"/>
      <c r="G711" s="158"/>
      <c r="H711" s="30"/>
      <c r="I711" s="30"/>
      <c r="J711" s="29"/>
      <c r="K711" s="2"/>
      <c r="L711" s="2"/>
    </row>
    <row r="712" spans="1:12" ht="12.75" customHeight="1" x14ac:dyDescent="0.2">
      <c r="A712" s="3"/>
      <c r="B712" s="3"/>
      <c r="C712" s="3"/>
      <c r="D712" s="4"/>
      <c r="E712" s="3"/>
      <c r="F712" s="30"/>
      <c r="G712" s="158"/>
      <c r="H712" s="30"/>
      <c r="I712" s="30"/>
      <c r="J712" s="29"/>
      <c r="K712" s="2"/>
      <c r="L712" s="2"/>
    </row>
    <row r="713" spans="1:12" ht="12.75" customHeight="1" x14ac:dyDescent="0.2">
      <c r="A713" s="3"/>
      <c r="B713" s="3"/>
      <c r="C713" s="3"/>
      <c r="D713" s="4"/>
      <c r="E713" s="3"/>
      <c r="F713" s="30"/>
      <c r="G713" s="158"/>
      <c r="H713" s="30"/>
      <c r="I713" s="30"/>
      <c r="J713" s="29"/>
      <c r="K713" s="2"/>
      <c r="L713" s="2"/>
    </row>
    <row r="714" spans="1:12" ht="12.75" customHeight="1" x14ac:dyDescent="0.2">
      <c r="A714" s="3"/>
      <c r="B714" s="3"/>
      <c r="C714" s="3"/>
      <c r="D714" s="4"/>
      <c r="E714" s="3"/>
      <c r="F714" s="30"/>
      <c r="G714" s="158"/>
      <c r="H714" s="30"/>
      <c r="I714" s="30"/>
      <c r="J714" s="29"/>
      <c r="K714" s="2"/>
      <c r="L714" s="2"/>
    </row>
    <row r="715" spans="1:12" ht="12.75" customHeight="1" x14ac:dyDescent="0.2">
      <c r="A715" s="3"/>
      <c r="B715" s="3"/>
      <c r="C715" s="3"/>
      <c r="D715" s="4"/>
      <c r="E715" s="3"/>
      <c r="F715" s="30"/>
      <c r="G715" s="158"/>
      <c r="H715" s="30"/>
      <c r="I715" s="30"/>
      <c r="J715" s="29"/>
      <c r="K715" s="2"/>
      <c r="L715" s="2"/>
    </row>
    <row r="716" spans="1:12" ht="12.75" customHeight="1" x14ac:dyDescent="0.2">
      <c r="A716" s="3"/>
      <c r="B716" s="3"/>
      <c r="C716" s="3"/>
      <c r="D716" s="4"/>
      <c r="E716" s="3"/>
      <c r="F716" s="30"/>
      <c r="G716" s="158"/>
      <c r="H716" s="30"/>
      <c r="I716" s="30"/>
      <c r="J716" s="29"/>
      <c r="K716" s="2"/>
      <c r="L716" s="2"/>
    </row>
    <row r="717" spans="1:12" ht="12.75" customHeight="1" x14ac:dyDescent="0.2">
      <c r="A717" s="3"/>
      <c r="B717" s="3"/>
      <c r="C717" s="3"/>
      <c r="D717" s="4"/>
      <c r="E717" s="3"/>
      <c r="F717" s="30"/>
      <c r="G717" s="158"/>
      <c r="H717" s="30"/>
      <c r="I717" s="30"/>
      <c r="J717" s="29"/>
      <c r="K717" s="2"/>
      <c r="L717" s="2"/>
    </row>
    <row r="718" spans="1:12" ht="12.75" customHeight="1" x14ac:dyDescent="0.2">
      <c r="A718" s="3"/>
      <c r="B718" s="3"/>
      <c r="C718" s="3"/>
      <c r="D718" s="4"/>
      <c r="E718" s="3"/>
      <c r="F718" s="30"/>
      <c r="G718" s="158"/>
      <c r="H718" s="30"/>
      <c r="I718" s="30"/>
      <c r="J718" s="29"/>
      <c r="K718" s="2"/>
      <c r="L718" s="2"/>
    </row>
    <row r="719" spans="1:12" ht="12.75" customHeight="1" x14ac:dyDescent="0.2">
      <c r="A719" s="3"/>
      <c r="B719" s="3"/>
      <c r="C719" s="3"/>
      <c r="D719" s="4"/>
      <c r="E719" s="3"/>
      <c r="F719" s="30"/>
      <c r="G719" s="158"/>
      <c r="H719" s="30"/>
      <c r="I719" s="30"/>
      <c r="J719" s="29"/>
      <c r="K719" s="2"/>
      <c r="L719" s="2"/>
    </row>
    <row r="720" spans="1:12" ht="12.75" customHeight="1" x14ac:dyDescent="0.2">
      <c r="A720" s="3"/>
      <c r="B720" s="3"/>
      <c r="C720" s="3"/>
      <c r="D720" s="4"/>
      <c r="E720" s="3"/>
      <c r="F720" s="30"/>
      <c r="G720" s="158"/>
      <c r="H720" s="30"/>
      <c r="I720" s="30"/>
      <c r="J720" s="29"/>
      <c r="K720" s="2"/>
      <c r="L720" s="2"/>
    </row>
    <row r="721" spans="1:12" ht="12.75" customHeight="1" x14ac:dyDescent="0.2">
      <c r="A721" s="3"/>
      <c r="B721" s="3"/>
      <c r="C721" s="3"/>
      <c r="D721" s="4"/>
      <c r="E721" s="3"/>
      <c r="F721" s="30"/>
      <c r="G721" s="158"/>
      <c r="H721" s="30"/>
      <c r="I721" s="30"/>
      <c r="J721" s="29"/>
      <c r="K721" s="2"/>
      <c r="L721" s="2"/>
    </row>
    <row r="722" spans="1:12" ht="12.75" customHeight="1" x14ac:dyDescent="0.2">
      <c r="A722" s="3"/>
      <c r="B722" s="3"/>
      <c r="C722" s="3"/>
      <c r="D722" s="4"/>
      <c r="E722" s="3"/>
      <c r="F722" s="30"/>
      <c r="G722" s="158"/>
      <c r="H722" s="30"/>
      <c r="I722" s="30"/>
      <c r="J722" s="29"/>
      <c r="K722" s="2"/>
      <c r="L722" s="2"/>
    </row>
    <row r="723" spans="1:12" ht="12.75" customHeight="1" x14ac:dyDescent="0.2">
      <c r="A723" s="3"/>
      <c r="B723" s="3"/>
      <c r="C723" s="3"/>
      <c r="D723" s="4"/>
      <c r="E723" s="3"/>
      <c r="F723" s="30"/>
      <c r="G723" s="158"/>
      <c r="H723" s="30"/>
      <c r="I723" s="30"/>
      <c r="J723" s="29"/>
      <c r="K723" s="2"/>
      <c r="L723" s="2"/>
    </row>
    <row r="724" spans="1:12" ht="12.75" customHeight="1" x14ac:dyDescent="0.2">
      <c r="A724" s="3"/>
      <c r="B724" s="3"/>
      <c r="C724" s="3"/>
      <c r="D724" s="4"/>
      <c r="E724" s="3"/>
      <c r="F724" s="30"/>
      <c r="G724" s="158"/>
      <c r="H724" s="30"/>
      <c r="I724" s="30"/>
      <c r="J724" s="29"/>
      <c r="K724" s="2"/>
      <c r="L724" s="2"/>
    </row>
    <row r="725" spans="1:12" ht="12.75" customHeight="1" x14ac:dyDescent="0.2">
      <c r="A725" s="3"/>
      <c r="B725" s="3"/>
      <c r="C725" s="3"/>
      <c r="D725" s="4"/>
      <c r="E725" s="3"/>
      <c r="F725" s="30"/>
      <c r="G725" s="158"/>
      <c r="H725" s="30"/>
      <c r="I725" s="30"/>
      <c r="J725" s="29"/>
      <c r="K725" s="2"/>
      <c r="L725" s="2"/>
    </row>
    <row r="726" spans="1:12" ht="12.75" customHeight="1" x14ac:dyDescent="0.2">
      <c r="A726" s="3"/>
      <c r="B726" s="3"/>
      <c r="C726" s="3"/>
      <c r="D726" s="4"/>
      <c r="E726" s="3"/>
      <c r="F726" s="30"/>
      <c r="G726" s="158"/>
      <c r="H726" s="30"/>
      <c r="I726" s="30"/>
      <c r="J726" s="29"/>
      <c r="K726" s="2"/>
      <c r="L726" s="2"/>
    </row>
    <row r="727" spans="1:12" ht="12.75" customHeight="1" x14ac:dyDescent="0.2">
      <c r="A727" s="3"/>
      <c r="B727" s="3"/>
      <c r="C727" s="3"/>
      <c r="D727" s="4"/>
      <c r="E727" s="3"/>
      <c r="F727" s="30"/>
      <c r="G727" s="158"/>
      <c r="H727" s="30"/>
      <c r="I727" s="30"/>
      <c r="J727" s="29"/>
      <c r="K727" s="2"/>
      <c r="L727" s="2"/>
    </row>
    <row r="728" spans="1:12" ht="12.75" customHeight="1" x14ac:dyDescent="0.2">
      <c r="A728" s="3"/>
      <c r="B728" s="3"/>
      <c r="C728" s="3"/>
      <c r="D728" s="4"/>
      <c r="E728" s="3"/>
      <c r="F728" s="30"/>
      <c r="G728" s="158"/>
      <c r="H728" s="30"/>
      <c r="I728" s="30"/>
      <c r="J728" s="29"/>
      <c r="K728" s="2"/>
      <c r="L728" s="2"/>
    </row>
    <row r="729" spans="1:12" ht="12.75" customHeight="1" x14ac:dyDescent="0.2">
      <c r="A729" s="3"/>
      <c r="B729" s="3"/>
      <c r="C729" s="3"/>
      <c r="D729" s="4"/>
      <c r="E729" s="3"/>
      <c r="F729" s="30"/>
      <c r="G729" s="158"/>
      <c r="H729" s="30"/>
      <c r="I729" s="30"/>
      <c r="J729" s="29"/>
      <c r="K729" s="2"/>
      <c r="L729" s="2"/>
    </row>
    <row r="730" spans="1:12" ht="12.75" customHeight="1" x14ac:dyDescent="0.2">
      <c r="A730" s="3"/>
      <c r="B730" s="3"/>
      <c r="C730" s="3"/>
      <c r="D730" s="4"/>
      <c r="E730" s="3"/>
      <c r="F730" s="30"/>
      <c r="G730" s="158"/>
      <c r="H730" s="30"/>
      <c r="I730" s="30"/>
      <c r="J730" s="29"/>
      <c r="K730" s="2"/>
      <c r="L730" s="2"/>
    </row>
    <row r="731" spans="1:12" ht="12.75" customHeight="1" x14ac:dyDescent="0.2">
      <c r="A731" s="3"/>
      <c r="B731" s="3"/>
      <c r="C731" s="3"/>
      <c r="D731" s="4"/>
      <c r="E731" s="3"/>
      <c r="F731" s="30"/>
      <c r="G731" s="158"/>
      <c r="H731" s="30"/>
      <c r="I731" s="30"/>
      <c r="J731" s="29"/>
      <c r="K731" s="2"/>
      <c r="L731" s="2"/>
    </row>
    <row r="732" spans="1:12" ht="12.75" customHeight="1" x14ac:dyDescent="0.2">
      <c r="A732" s="3"/>
      <c r="B732" s="3"/>
      <c r="C732" s="3"/>
      <c r="D732" s="4"/>
      <c r="E732" s="3"/>
      <c r="F732" s="30"/>
      <c r="G732" s="158"/>
      <c r="H732" s="30"/>
      <c r="I732" s="30"/>
      <c r="J732" s="29"/>
      <c r="K732" s="2"/>
      <c r="L732" s="2"/>
    </row>
    <row r="733" spans="1:12" ht="12.75" customHeight="1" x14ac:dyDescent="0.2">
      <c r="A733" s="3"/>
      <c r="B733" s="3"/>
      <c r="C733" s="3"/>
      <c r="D733" s="4"/>
      <c r="E733" s="3"/>
      <c r="F733" s="30"/>
      <c r="G733" s="158"/>
      <c r="H733" s="30"/>
      <c r="I733" s="30"/>
      <c r="J733" s="29"/>
      <c r="K733" s="2"/>
      <c r="L733" s="2"/>
    </row>
    <row r="734" spans="1:12" ht="12.75" customHeight="1" x14ac:dyDescent="0.2">
      <c r="A734" s="3"/>
      <c r="B734" s="3"/>
      <c r="C734" s="3"/>
      <c r="D734" s="4"/>
      <c r="E734" s="3"/>
      <c r="F734" s="30"/>
      <c r="G734" s="158"/>
      <c r="H734" s="30"/>
      <c r="I734" s="30"/>
      <c r="J734" s="29"/>
      <c r="K734" s="2"/>
      <c r="L734" s="2"/>
    </row>
    <row r="735" spans="1:12" ht="12.75" customHeight="1" x14ac:dyDescent="0.2">
      <c r="A735" s="3"/>
      <c r="B735" s="3"/>
      <c r="C735" s="3"/>
      <c r="D735" s="4"/>
      <c r="E735" s="3"/>
      <c r="F735" s="30"/>
      <c r="G735" s="158"/>
      <c r="H735" s="30"/>
      <c r="I735" s="30"/>
      <c r="J735" s="29"/>
      <c r="K735" s="2"/>
      <c r="L735" s="2"/>
    </row>
    <row r="736" spans="1:12" ht="12.75" customHeight="1" x14ac:dyDescent="0.2">
      <c r="A736" s="3"/>
      <c r="B736" s="3"/>
      <c r="C736" s="3"/>
      <c r="D736" s="4"/>
      <c r="E736" s="3"/>
      <c r="F736" s="30"/>
      <c r="G736" s="158"/>
      <c r="H736" s="30"/>
      <c r="I736" s="30"/>
      <c r="J736" s="29"/>
      <c r="K736" s="2"/>
      <c r="L736" s="2"/>
    </row>
    <row r="737" spans="1:12" ht="12.75" customHeight="1" x14ac:dyDescent="0.2">
      <c r="A737" s="3"/>
      <c r="B737" s="3"/>
      <c r="C737" s="3"/>
      <c r="D737" s="4"/>
      <c r="E737" s="3"/>
      <c r="F737" s="30"/>
      <c r="G737" s="158"/>
      <c r="H737" s="30"/>
      <c r="I737" s="30"/>
      <c r="J737" s="29"/>
      <c r="K737" s="2"/>
      <c r="L737" s="2"/>
    </row>
    <row r="738" spans="1:12" ht="12.75" customHeight="1" x14ac:dyDescent="0.2">
      <c r="A738" s="3"/>
      <c r="B738" s="3"/>
      <c r="C738" s="3"/>
      <c r="D738" s="4"/>
      <c r="E738" s="3"/>
      <c r="F738" s="30"/>
      <c r="G738" s="158"/>
      <c r="H738" s="30"/>
      <c r="I738" s="30"/>
      <c r="J738" s="29"/>
      <c r="K738" s="2"/>
      <c r="L738" s="2"/>
    </row>
    <row r="739" spans="1:12" ht="12.75" customHeight="1" x14ac:dyDescent="0.2">
      <c r="A739" s="3"/>
      <c r="B739" s="3"/>
      <c r="C739" s="3"/>
      <c r="D739" s="4"/>
      <c r="E739" s="3"/>
      <c r="F739" s="30"/>
      <c r="G739" s="158"/>
      <c r="H739" s="30"/>
      <c r="I739" s="30"/>
      <c r="J739" s="29"/>
      <c r="K739" s="2"/>
      <c r="L739" s="2"/>
    </row>
    <row r="740" spans="1:12" ht="12.75" customHeight="1" x14ac:dyDescent="0.2">
      <c r="A740" s="3"/>
      <c r="B740" s="3"/>
      <c r="C740" s="3"/>
      <c r="D740" s="4"/>
      <c r="E740" s="3"/>
      <c r="F740" s="30"/>
      <c r="G740" s="158"/>
      <c r="H740" s="30"/>
      <c r="I740" s="30"/>
      <c r="J740" s="29"/>
      <c r="K740" s="2"/>
      <c r="L740" s="2"/>
    </row>
    <row r="741" spans="1:12" ht="12.75" customHeight="1" x14ac:dyDescent="0.2">
      <c r="A741" s="3"/>
      <c r="B741" s="3"/>
      <c r="C741" s="3"/>
      <c r="D741" s="4"/>
      <c r="E741" s="3"/>
      <c r="F741" s="30"/>
      <c r="G741" s="158"/>
      <c r="H741" s="30"/>
      <c r="I741" s="30"/>
      <c r="J741" s="29"/>
      <c r="K741" s="2"/>
      <c r="L741" s="2"/>
    </row>
    <row r="742" spans="1:12" ht="12.75" customHeight="1" x14ac:dyDescent="0.2">
      <c r="A742" s="3"/>
      <c r="B742" s="3"/>
      <c r="C742" s="3"/>
      <c r="D742" s="4"/>
      <c r="E742" s="3"/>
      <c r="F742" s="30"/>
      <c r="G742" s="158"/>
      <c r="H742" s="30"/>
      <c r="I742" s="30"/>
      <c r="J742" s="29"/>
      <c r="K742" s="2"/>
      <c r="L742" s="2"/>
    </row>
    <row r="743" spans="1:12" ht="12.75" customHeight="1" x14ac:dyDescent="0.2">
      <c r="A743" s="3"/>
      <c r="B743" s="3"/>
      <c r="C743" s="3"/>
      <c r="D743" s="4"/>
      <c r="E743" s="3"/>
      <c r="F743" s="30"/>
      <c r="G743" s="158"/>
      <c r="H743" s="30"/>
      <c r="I743" s="30"/>
      <c r="J743" s="29"/>
      <c r="K743" s="2"/>
      <c r="L743" s="2"/>
    </row>
    <row r="744" spans="1:12" ht="12.75" customHeight="1" x14ac:dyDescent="0.2">
      <c r="A744" s="3"/>
      <c r="B744" s="3"/>
      <c r="C744" s="3"/>
      <c r="D744" s="4"/>
      <c r="E744" s="3"/>
      <c r="F744" s="30"/>
      <c r="G744" s="158"/>
      <c r="H744" s="30"/>
      <c r="I744" s="30"/>
      <c r="J744" s="29"/>
      <c r="K744" s="2"/>
      <c r="L744" s="2"/>
    </row>
    <row r="745" spans="1:12" ht="12.75" customHeight="1" x14ac:dyDescent="0.2">
      <c r="A745" s="3"/>
      <c r="B745" s="3"/>
      <c r="C745" s="3"/>
      <c r="D745" s="4"/>
      <c r="E745" s="3"/>
      <c r="F745" s="30"/>
      <c r="G745" s="158"/>
      <c r="H745" s="30"/>
      <c r="I745" s="30"/>
      <c r="J745" s="29"/>
      <c r="K745" s="2"/>
      <c r="L745" s="2"/>
    </row>
    <row r="746" spans="1:12" ht="12.75" customHeight="1" x14ac:dyDescent="0.2">
      <c r="A746" s="3"/>
      <c r="B746" s="3"/>
      <c r="C746" s="3"/>
      <c r="D746" s="4"/>
      <c r="E746" s="3"/>
      <c r="F746" s="30"/>
      <c r="G746" s="158"/>
      <c r="H746" s="30"/>
      <c r="I746" s="30"/>
      <c r="J746" s="29"/>
      <c r="K746" s="2"/>
      <c r="L746" s="2"/>
    </row>
    <row r="747" spans="1:12" ht="12.75" customHeight="1" x14ac:dyDescent="0.2">
      <c r="A747" s="3"/>
      <c r="B747" s="3"/>
      <c r="C747" s="3"/>
      <c r="D747" s="4"/>
      <c r="E747" s="3"/>
      <c r="F747" s="30"/>
      <c r="G747" s="158"/>
      <c r="H747" s="30"/>
      <c r="I747" s="30"/>
      <c r="J747" s="29"/>
      <c r="K747" s="2"/>
      <c r="L747" s="2"/>
    </row>
    <row r="748" spans="1:12" ht="12.75" customHeight="1" x14ac:dyDescent="0.2">
      <c r="A748" s="3"/>
      <c r="B748" s="3"/>
      <c r="C748" s="3"/>
      <c r="D748" s="4"/>
      <c r="E748" s="3"/>
      <c r="F748" s="30"/>
      <c r="G748" s="158"/>
      <c r="H748" s="30"/>
      <c r="I748" s="30"/>
      <c r="J748" s="29"/>
      <c r="K748" s="2"/>
      <c r="L748" s="2"/>
    </row>
    <row r="749" spans="1:12" ht="12.75" customHeight="1" x14ac:dyDescent="0.2">
      <c r="A749" s="3"/>
      <c r="B749" s="3"/>
      <c r="C749" s="3"/>
      <c r="D749" s="4"/>
      <c r="E749" s="3"/>
      <c r="F749" s="30"/>
      <c r="G749" s="158"/>
      <c r="H749" s="30"/>
      <c r="I749" s="30"/>
      <c r="J749" s="29"/>
      <c r="K749" s="2"/>
      <c r="L749" s="2"/>
    </row>
    <row r="750" spans="1:12" ht="12.75" customHeight="1" x14ac:dyDescent="0.2">
      <c r="A750" s="3"/>
      <c r="B750" s="3"/>
      <c r="C750" s="3"/>
      <c r="D750" s="4"/>
      <c r="E750" s="3"/>
      <c r="F750" s="30"/>
      <c r="G750" s="158"/>
      <c r="H750" s="30"/>
      <c r="I750" s="30"/>
      <c r="J750" s="29"/>
      <c r="K750" s="2"/>
      <c r="L750" s="2"/>
    </row>
    <row r="751" spans="1:12" ht="12.75" customHeight="1" x14ac:dyDescent="0.2">
      <c r="A751" s="3"/>
      <c r="B751" s="3"/>
      <c r="C751" s="3"/>
      <c r="D751" s="4"/>
      <c r="E751" s="3"/>
      <c r="F751" s="30"/>
      <c r="G751" s="158"/>
      <c r="H751" s="30"/>
      <c r="I751" s="30"/>
      <c r="J751" s="29"/>
      <c r="K751" s="2"/>
      <c r="L751" s="2"/>
    </row>
    <row r="752" spans="1:12" ht="12.75" customHeight="1" x14ac:dyDescent="0.2">
      <c r="A752" s="3"/>
      <c r="B752" s="3"/>
      <c r="C752" s="3"/>
      <c r="D752" s="4"/>
      <c r="E752" s="3"/>
      <c r="F752" s="30"/>
      <c r="G752" s="158"/>
      <c r="H752" s="30"/>
      <c r="I752" s="30"/>
      <c r="J752" s="29"/>
      <c r="K752" s="2"/>
      <c r="L752" s="2"/>
    </row>
    <row r="753" spans="1:12" ht="12.75" customHeight="1" x14ac:dyDescent="0.2">
      <c r="A753" s="3"/>
      <c r="B753" s="3"/>
      <c r="C753" s="3"/>
      <c r="D753" s="4"/>
      <c r="E753" s="3"/>
      <c r="F753" s="30"/>
      <c r="G753" s="158"/>
      <c r="H753" s="30"/>
      <c r="I753" s="30"/>
      <c r="J753" s="29"/>
      <c r="K753" s="2"/>
      <c r="L753" s="2"/>
    </row>
    <row r="754" spans="1:12" ht="12.75" customHeight="1" x14ac:dyDescent="0.2">
      <c r="A754" s="3"/>
      <c r="B754" s="3"/>
      <c r="C754" s="3"/>
      <c r="D754" s="4"/>
      <c r="E754" s="3"/>
      <c r="F754" s="30"/>
      <c r="G754" s="158"/>
      <c r="H754" s="30"/>
      <c r="I754" s="30"/>
      <c r="J754" s="29"/>
      <c r="K754" s="2"/>
      <c r="L754" s="2"/>
    </row>
    <row r="755" spans="1:12" ht="12.75" customHeight="1" x14ac:dyDescent="0.2">
      <c r="A755" s="3"/>
      <c r="B755" s="3"/>
      <c r="C755" s="3"/>
      <c r="D755" s="4"/>
      <c r="E755" s="3"/>
      <c r="F755" s="30"/>
      <c r="G755" s="158"/>
      <c r="H755" s="30"/>
      <c r="I755" s="30"/>
      <c r="J755" s="29"/>
      <c r="K755" s="2"/>
      <c r="L755" s="2"/>
    </row>
    <row r="756" spans="1:12" ht="12.75" customHeight="1" x14ac:dyDescent="0.2">
      <c r="A756" s="3"/>
      <c r="B756" s="3"/>
      <c r="C756" s="3"/>
      <c r="D756" s="4"/>
      <c r="E756" s="3"/>
      <c r="F756" s="30"/>
      <c r="G756" s="158"/>
      <c r="H756" s="30"/>
      <c r="I756" s="30"/>
      <c r="J756" s="29"/>
      <c r="K756" s="2"/>
      <c r="L756" s="2"/>
    </row>
    <row r="757" spans="1:12" ht="12.75" customHeight="1" x14ac:dyDescent="0.2">
      <c r="A757" s="3"/>
      <c r="B757" s="3"/>
      <c r="C757" s="3"/>
      <c r="D757" s="4"/>
      <c r="E757" s="3"/>
      <c r="F757" s="30"/>
      <c r="G757" s="158"/>
      <c r="H757" s="30"/>
      <c r="I757" s="30"/>
      <c r="J757" s="29"/>
      <c r="K757" s="2"/>
      <c r="L757" s="2"/>
    </row>
    <row r="758" spans="1:12" ht="12.75" customHeight="1" x14ac:dyDescent="0.2">
      <c r="A758" s="3"/>
      <c r="B758" s="3"/>
      <c r="C758" s="3"/>
      <c r="D758" s="4"/>
      <c r="E758" s="3"/>
      <c r="F758" s="30"/>
      <c r="G758" s="158"/>
      <c r="H758" s="30"/>
      <c r="I758" s="30"/>
      <c r="J758" s="29"/>
      <c r="K758" s="2"/>
      <c r="L758" s="2"/>
    </row>
    <row r="759" spans="1:12" ht="12.75" customHeight="1" x14ac:dyDescent="0.2">
      <c r="A759" s="3"/>
      <c r="B759" s="3"/>
      <c r="C759" s="3"/>
      <c r="D759" s="4"/>
      <c r="E759" s="3"/>
      <c r="F759" s="30"/>
      <c r="G759" s="158"/>
      <c r="H759" s="30"/>
      <c r="I759" s="30"/>
      <c r="J759" s="29"/>
      <c r="K759" s="2"/>
      <c r="L759" s="2"/>
    </row>
    <row r="760" spans="1:12" ht="12.75" customHeight="1" x14ac:dyDescent="0.2">
      <c r="A760" s="3"/>
      <c r="B760" s="3"/>
      <c r="C760" s="3"/>
      <c r="D760" s="4"/>
      <c r="E760" s="3"/>
      <c r="F760" s="30"/>
      <c r="G760" s="158"/>
      <c r="H760" s="30"/>
      <c r="I760" s="30"/>
      <c r="J760" s="29"/>
      <c r="K760" s="2"/>
      <c r="L760" s="2"/>
    </row>
    <row r="761" spans="1:12" ht="12.75" customHeight="1" x14ac:dyDescent="0.2">
      <c r="A761" s="3"/>
      <c r="B761" s="3"/>
      <c r="C761" s="3"/>
      <c r="D761" s="4"/>
      <c r="E761" s="3"/>
      <c r="F761" s="30"/>
      <c r="G761" s="158"/>
      <c r="H761" s="30"/>
      <c r="I761" s="30"/>
      <c r="J761" s="29"/>
      <c r="K761" s="2"/>
      <c r="L761" s="2"/>
    </row>
    <row r="762" spans="1:12" ht="12.75" customHeight="1" x14ac:dyDescent="0.2">
      <c r="A762" s="3"/>
      <c r="B762" s="3"/>
      <c r="C762" s="3"/>
      <c r="D762" s="4"/>
      <c r="E762" s="3"/>
      <c r="F762" s="30"/>
      <c r="G762" s="158"/>
      <c r="H762" s="30"/>
      <c r="I762" s="30"/>
      <c r="J762" s="29"/>
      <c r="K762" s="2"/>
      <c r="L762" s="2"/>
    </row>
    <row r="763" spans="1:12" ht="12.75" customHeight="1" x14ac:dyDescent="0.2">
      <c r="A763" s="3"/>
      <c r="B763" s="3"/>
      <c r="C763" s="3"/>
      <c r="D763" s="4"/>
      <c r="E763" s="3"/>
      <c r="F763" s="30"/>
      <c r="G763" s="158"/>
      <c r="H763" s="30"/>
      <c r="I763" s="30"/>
      <c r="J763" s="29"/>
      <c r="K763" s="2"/>
      <c r="L763" s="2"/>
    </row>
    <row r="764" spans="1:12" ht="12.75" customHeight="1" x14ac:dyDescent="0.2">
      <c r="A764" s="3"/>
      <c r="B764" s="3"/>
      <c r="C764" s="3"/>
      <c r="D764" s="4"/>
      <c r="E764" s="3"/>
      <c r="F764" s="30"/>
      <c r="G764" s="158"/>
      <c r="H764" s="30"/>
      <c r="I764" s="30"/>
      <c r="J764" s="29"/>
      <c r="K764" s="2"/>
      <c r="L764" s="2"/>
    </row>
    <row r="765" spans="1:12" ht="12.75" customHeight="1" x14ac:dyDescent="0.2">
      <c r="A765" s="3"/>
      <c r="B765" s="3"/>
      <c r="C765" s="3"/>
      <c r="D765" s="4"/>
      <c r="E765" s="3"/>
      <c r="F765" s="30"/>
      <c r="G765" s="158"/>
      <c r="H765" s="30"/>
      <c r="I765" s="30"/>
      <c r="J765" s="29"/>
      <c r="K765" s="2"/>
      <c r="L765" s="2"/>
    </row>
    <row r="766" spans="1:12" ht="12.75" customHeight="1" x14ac:dyDescent="0.2">
      <c r="A766" s="3"/>
      <c r="B766" s="3"/>
      <c r="C766" s="3"/>
      <c r="D766" s="4"/>
      <c r="E766" s="3"/>
      <c r="F766" s="30"/>
      <c r="G766" s="158"/>
      <c r="H766" s="30"/>
      <c r="I766" s="30"/>
      <c r="J766" s="29"/>
      <c r="K766" s="2"/>
      <c r="L766" s="2"/>
    </row>
    <row r="767" spans="1:12" ht="12.75" customHeight="1" x14ac:dyDescent="0.2">
      <c r="A767" s="3"/>
      <c r="B767" s="3"/>
      <c r="C767" s="3"/>
      <c r="D767" s="4"/>
      <c r="E767" s="3"/>
      <c r="F767" s="30"/>
      <c r="G767" s="158"/>
      <c r="H767" s="30"/>
      <c r="I767" s="30"/>
      <c r="J767" s="29"/>
      <c r="K767" s="2"/>
      <c r="L767" s="2"/>
    </row>
    <row r="768" spans="1:12" ht="12.75" customHeight="1" x14ac:dyDescent="0.2">
      <c r="A768" s="3"/>
      <c r="B768" s="3"/>
      <c r="C768" s="3"/>
      <c r="D768" s="4"/>
      <c r="E768" s="3"/>
      <c r="F768" s="30"/>
      <c r="G768" s="158"/>
      <c r="H768" s="30"/>
      <c r="I768" s="30"/>
      <c r="J768" s="29"/>
      <c r="K768" s="2"/>
      <c r="L768" s="2"/>
    </row>
    <row r="769" spans="1:12" ht="12.75" customHeight="1" x14ac:dyDescent="0.2">
      <c r="A769" s="3"/>
      <c r="B769" s="3"/>
      <c r="C769" s="3"/>
      <c r="D769" s="4"/>
      <c r="E769" s="3"/>
      <c r="F769" s="30"/>
      <c r="G769" s="158"/>
      <c r="H769" s="30"/>
      <c r="I769" s="30"/>
      <c r="J769" s="29"/>
      <c r="K769" s="2"/>
      <c r="L769" s="2"/>
    </row>
    <row r="770" spans="1:12" ht="12.75" customHeight="1" x14ac:dyDescent="0.2">
      <c r="A770" s="3"/>
      <c r="B770" s="3"/>
      <c r="C770" s="3"/>
      <c r="D770" s="4"/>
      <c r="E770" s="3"/>
      <c r="F770" s="30"/>
      <c r="G770" s="158"/>
      <c r="H770" s="30"/>
      <c r="I770" s="30"/>
      <c r="J770" s="29"/>
      <c r="K770" s="2"/>
      <c r="L770" s="2"/>
    </row>
    <row r="771" spans="1:12" ht="12.75" customHeight="1" x14ac:dyDescent="0.2">
      <c r="A771" s="3"/>
      <c r="B771" s="3"/>
      <c r="C771" s="3"/>
      <c r="D771" s="4"/>
      <c r="E771" s="3"/>
      <c r="F771" s="30"/>
      <c r="G771" s="158"/>
      <c r="H771" s="30"/>
      <c r="I771" s="30"/>
      <c r="J771" s="29"/>
      <c r="K771" s="2"/>
      <c r="L771" s="2"/>
    </row>
    <row r="772" spans="1:12" ht="12.75" customHeight="1" x14ac:dyDescent="0.2">
      <c r="A772" s="3"/>
      <c r="B772" s="3"/>
      <c r="C772" s="3"/>
      <c r="D772" s="4"/>
      <c r="E772" s="3"/>
      <c r="F772" s="30"/>
      <c r="G772" s="158"/>
      <c r="H772" s="30"/>
      <c r="I772" s="30"/>
      <c r="J772" s="29"/>
      <c r="K772" s="2"/>
      <c r="L772" s="2"/>
    </row>
    <row r="773" spans="1:12" ht="12.75" customHeight="1" x14ac:dyDescent="0.2">
      <c r="A773" s="3"/>
      <c r="B773" s="3"/>
      <c r="C773" s="3"/>
      <c r="D773" s="4"/>
      <c r="E773" s="3"/>
      <c r="F773" s="30"/>
      <c r="G773" s="158"/>
      <c r="H773" s="30"/>
      <c r="I773" s="30"/>
      <c r="J773" s="29"/>
      <c r="K773" s="2"/>
      <c r="L773" s="2"/>
    </row>
    <row r="774" spans="1:12" ht="12.75" customHeight="1" x14ac:dyDescent="0.2">
      <c r="A774" s="3"/>
      <c r="B774" s="3"/>
      <c r="C774" s="3"/>
      <c r="D774" s="4"/>
      <c r="E774" s="3"/>
      <c r="F774" s="30"/>
      <c r="G774" s="158"/>
      <c r="H774" s="30"/>
      <c r="I774" s="30"/>
      <c r="J774" s="29"/>
      <c r="K774" s="2"/>
      <c r="L774" s="2"/>
    </row>
    <row r="775" spans="1:12" ht="12.75" customHeight="1" x14ac:dyDescent="0.2">
      <c r="A775" s="3"/>
      <c r="B775" s="3"/>
      <c r="C775" s="3"/>
      <c r="D775" s="4"/>
      <c r="E775" s="3"/>
      <c r="F775" s="30"/>
      <c r="G775" s="158"/>
      <c r="H775" s="30"/>
      <c r="I775" s="30"/>
      <c r="J775" s="29"/>
      <c r="K775" s="2"/>
      <c r="L775" s="2"/>
    </row>
    <row r="776" spans="1:12" ht="12.75" customHeight="1" x14ac:dyDescent="0.2">
      <c r="A776" s="3"/>
      <c r="B776" s="3"/>
      <c r="C776" s="3"/>
      <c r="D776" s="4"/>
      <c r="E776" s="3"/>
      <c r="F776" s="30"/>
      <c r="G776" s="158"/>
      <c r="H776" s="30"/>
      <c r="I776" s="30"/>
      <c r="J776" s="29"/>
      <c r="K776" s="2"/>
      <c r="L776" s="2"/>
    </row>
    <row r="777" spans="1:12" ht="12.75" customHeight="1" x14ac:dyDescent="0.2">
      <c r="A777" s="3"/>
      <c r="B777" s="3"/>
      <c r="C777" s="3"/>
      <c r="D777" s="4"/>
      <c r="E777" s="3"/>
      <c r="F777" s="30"/>
      <c r="G777" s="158"/>
      <c r="H777" s="30"/>
      <c r="I777" s="30"/>
      <c r="J777" s="29"/>
      <c r="K777" s="2"/>
      <c r="L777" s="2"/>
    </row>
    <row r="778" spans="1:12" ht="12.75" customHeight="1" x14ac:dyDescent="0.2">
      <c r="A778" s="3"/>
      <c r="B778" s="3"/>
      <c r="C778" s="3"/>
      <c r="D778" s="4"/>
      <c r="E778" s="3"/>
      <c r="F778" s="30"/>
      <c r="G778" s="158"/>
      <c r="H778" s="30"/>
      <c r="I778" s="30"/>
      <c r="J778" s="29"/>
      <c r="K778" s="2"/>
      <c r="L778" s="2"/>
    </row>
    <row r="779" spans="1:12" ht="12.75" customHeight="1" x14ac:dyDescent="0.2">
      <c r="A779" s="3"/>
      <c r="B779" s="3"/>
      <c r="C779" s="3"/>
      <c r="D779" s="4"/>
      <c r="E779" s="3"/>
      <c r="F779" s="30"/>
      <c r="G779" s="158"/>
      <c r="H779" s="30"/>
      <c r="I779" s="30"/>
      <c r="J779" s="29"/>
      <c r="K779" s="2"/>
      <c r="L779" s="2"/>
    </row>
    <row r="780" spans="1:12" ht="12.75" customHeight="1" x14ac:dyDescent="0.2">
      <c r="A780" s="3"/>
      <c r="B780" s="3"/>
      <c r="C780" s="3"/>
      <c r="D780" s="4"/>
      <c r="E780" s="3"/>
      <c r="F780" s="30"/>
      <c r="G780" s="158"/>
      <c r="H780" s="30"/>
      <c r="I780" s="30"/>
      <c r="J780" s="29"/>
      <c r="K780" s="2"/>
      <c r="L780" s="2"/>
    </row>
    <row r="781" spans="1:12" ht="12.75" customHeight="1" x14ac:dyDescent="0.2">
      <c r="A781" s="3"/>
      <c r="B781" s="3"/>
      <c r="C781" s="3"/>
      <c r="D781" s="4"/>
      <c r="E781" s="3"/>
      <c r="F781" s="30"/>
      <c r="G781" s="158"/>
      <c r="H781" s="30"/>
      <c r="I781" s="30"/>
      <c r="J781" s="29"/>
      <c r="K781" s="2"/>
      <c r="L781" s="2"/>
    </row>
    <row r="782" spans="1:12" ht="12.75" customHeight="1" x14ac:dyDescent="0.2">
      <c r="A782" s="3"/>
      <c r="B782" s="3"/>
      <c r="C782" s="3"/>
      <c r="D782" s="4"/>
      <c r="E782" s="3"/>
      <c r="F782" s="30"/>
      <c r="G782" s="158"/>
      <c r="H782" s="30"/>
      <c r="I782" s="30"/>
      <c r="J782" s="29"/>
      <c r="K782" s="2"/>
      <c r="L782" s="2"/>
    </row>
    <row r="783" spans="1:12" ht="12.75" customHeight="1" x14ac:dyDescent="0.2">
      <c r="A783" s="3"/>
      <c r="B783" s="3"/>
      <c r="C783" s="3"/>
      <c r="D783" s="4"/>
      <c r="E783" s="3"/>
      <c r="F783" s="30"/>
      <c r="G783" s="158"/>
      <c r="H783" s="30"/>
      <c r="I783" s="30"/>
      <c r="J783" s="29"/>
      <c r="K783" s="2"/>
      <c r="L783" s="2"/>
    </row>
    <row r="784" spans="1:12" ht="12.75" customHeight="1" x14ac:dyDescent="0.2">
      <c r="A784" s="3"/>
      <c r="B784" s="3"/>
      <c r="C784" s="3"/>
      <c r="D784" s="4"/>
      <c r="E784" s="3"/>
      <c r="F784" s="30"/>
      <c r="G784" s="158"/>
      <c r="H784" s="30"/>
      <c r="I784" s="30"/>
      <c r="J784" s="29"/>
      <c r="K784" s="2"/>
      <c r="L784" s="2"/>
    </row>
    <row r="785" spans="1:12" ht="12.75" customHeight="1" x14ac:dyDescent="0.2">
      <c r="A785" s="3"/>
      <c r="B785" s="3"/>
      <c r="C785" s="3"/>
      <c r="D785" s="4"/>
      <c r="E785" s="3"/>
      <c r="F785" s="30"/>
      <c r="G785" s="158"/>
      <c r="H785" s="30"/>
      <c r="I785" s="30"/>
      <c r="J785" s="29"/>
      <c r="K785" s="2"/>
      <c r="L785" s="2"/>
    </row>
    <row r="786" spans="1:12" ht="12.75" customHeight="1" x14ac:dyDescent="0.2">
      <c r="A786" s="3"/>
      <c r="B786" s="3"/>
      <c r="C786" s="3"/>
      <c r="D786" s="4"/>
      <c r="E786" s="3"/>
      <c r="F786" s="30"/>
      <c r="G786" s="158"/>
      <c r="H786" s="30"/>
      <c r="I786" s="30"/>
      <c r="J786" s="29"/>
      <c r="K786" s="2"/>
      <c r="L786" s="2"/>
    </row>
    <row r="787" spans="1:12" ht="12.75" customHeight="1" x14ac:dyDescent="0.2">
      <c r="A787" s="3"/>
      <c r="B787" s="3"/>
      <c r="C787" s="3"/>
      <c r="D787" s="4"/>
      <c r="E787" s="3"/>
      <c r="F787" s="30"/>
      <c r="G787" s="158"/>
      <c r="H787" s="30"/>
      <c r="I787" s="30"/>
      <c r="J787" s="29"/>
      <c r="K787" s="2"/>
      <c r="L787" s="2"/>
    </row>
    <row r="788" spans="1:12" ht="12.75" customHeight="1" x14ac:dyDescent="0.2">
      <c r="A788" s="3"/>
      <c r="B788" s="3"/>
      <c r="C788" s="3"/>
      <c r="D788" s="4"/>
      <c r="E788" s="3"/>
      <c r="F788" s="30"/>
      <c r="G788" s="158"/>
      <c r="H788" s="30"/>
      <c r="I788" s="30"/>
      <c r="J788" s="29"/>
      <c r="K788" s="2"/>
      <c r="L788" s="2"/>
    </row>
    <row r="789" spans="1:12" ht="12.75" customHeight="1" x14ac:dyDescent="0.2">
      <c r="A789" s="3"/>
      <c r="B789" s="3"/>
      <c r="C789" s="3"/>
      <c r="D789" s="4"/>
      <c r="E789" s="3"/>
      <c r="F789" s="30"/>
      <c r="G789" s="158"/>
      <c r="H789" s="30"/>
      <c r="I789" s="30"/>
      <c r="J789" s="29"/>
      <c r="K789" s="2"/>
      <c r="L789" s="2"/>
    </row>
    <row r="790" spans="1:12" ht="12.75" customHeight="1" x14ac:dyDescent="0.2">
      <c r="A790" s="3"/>
      <c r="B790" s="3"/>
      <c r="C790" s="3"/>
      <c r="D790" s="4"/>
      <c r="E790" s="3"/>
      <c r="F790" s="30"/>
      <c r="G790" s="158"/>
      <c r="H790" s="30"/>
      <c r="I790" s="30"/>
      <c r="J790" s="29"/>
      <c r="K790" s="2"/>
      <c r="L790" s="2"/>
    </row>
    <row r="791" spans="1:12" ht="12.75" customHeight="1" x14ac:dyDescent="0.2">
      <c r="A791" s="3"/>
      <c r="B791" s="3"/>
      <c r="C791" s="3"/>
      <c r="D791" s="4"/>
      <c r="E791" s="3"/>
      <c r="F791" s="30"/>
      <c r="G791" s="158"/>
      <c r="H791" s="30"/>
      <c r="I791" s="30"/>
      <c r="J791" s="29"/>
      <c r="K791" s="2"/>
      <c r="L791" s="2"/>
    </row>
    <row r="792" spans="1:12" ht="12.75" customHeight="1" x14ac:dyDescent="0.2">
      <c r="A792" s="3"/>
      <c r="B792" s="3"/>
      <c r="C792" s="3"/>
      <c r="D792" s="4"/>
      <c r="E792" s="3"/>
      <c r="F792" s="30"/>
      <c r="G792" s="158"/>
      <c r="H792" s="30"/>
      <c r="I792" s="30"/>
      <c r="J792" s="29"/>
      <c r="K792" s="2"/>
      <c r="L792" s="2"/>
    </row>
    <row r="793" spans="1:12" ht="12.75" customHeight="1" x14ac:dyDescent="0.2">
      <c r="A793" s="3"/>
      <c r="B793" s="3"/>
      <c r="C793" s="3"/>
      <c r="D793" s="4"/>
      <c r="E793" s="3"/>
      <c r="F793" s="30"/>
      <c r="G793" s="158"/>
      <c r="H793" s="30"/>
      <c r="I793" s="30"/>
      <c r="J793" s="29"/>
      <c r="K793" s="2"/>
      <c r="L793" s="2"/>
    </row>
    <row r="794" spans="1:12" ht="12.75" customHeight="1" x14ac:dyDescent="0.2">
      <c r="A794" s="3"/>
      <c r="B794" s="3"/>
      <c r="C794" s="3"/>
      <c r="D794" s="4"/>
      <c r="E794" s="3"/>
      <c r="F794" s="30"/>
      <c r="G794" s="158"/>
      <c r="H794" s="30"/>
      <c r="I794" s="30"/>
      <c r="J794" s="29"/>
      <c r="K794" s="2"/>
      <c r="L794" s="2"/>
    </row>
    <row r="795" spans="1:12" ht="12.75" customHeight="1" x14ac:dyDescent="0.2">
      <c r="A795" s="3"/>
      <c r="B795" s="3"/>
      <c r="C795" s="3"/>
      <c r="D795" s="4"/>
      <c r="E795" s="3"/>
      <c r="F795" s="30"/>
      <c r="G795" s="158"/>
      <c r="H795" s="30"/>
      <c r="I795" s="30"/>
      <c r="J795" s="29"/>
      <c r="K795" s="2"/>
      <c r="L795" s="2"/>
    </row>
    <row r="796" spans="1:12" ht="12.75" customHeight="1" x14ac:dyDescent="0.2">
      <c r="A796" s="3"/>
      <c r="B796" s="3"/>
      <c r="C796" s="3"/>
      <c r="D796" s="4"/>
      <c r="E796" s="3"/>
      <c r="F796" s="30"/>
      <c r="G796" s="158"/>
      <c r="H796" s="30"/>
      <c r="I796" s="30"/>
      <c r="J796" s="29"/>
      <c r="K796" s="2"/>
      <c r="L796" s="2"/>
    </row>
    <row r="797" spans="1:12" ht="12.75" customHeight="1" x14ac:dyDescent="0.2">
      <c r="A797" s="3"/>
      <c r="B797" s="3"/>
      <c r="C797" s="3"/>
      <c r="D797" s="4"/>
      <c r="E797" s="3"/>
      <c r="F797" s="30"/>
      <c r="G797" s="158"/>
      <c r="H797" s="30"/>
      <c r="I797" s="30"/>
      <c r="J797" s="29"/>
      <c r="K797" s="2"/>
      <c r="L797" s="2"/>
    </row>
    <row r="798" spans="1:12" ht="12.75" customHeight="1" x14ac:dyDescent="0.2">
      <c r="A798" s="3"/>
      <c r="B798" s="3"/>
      <c r="C798" s="3"/>
      <c r="D798" s="4"/>
      <c r="E798" s="3"/>
      <c r="F798" s="30"/>
      <c r="G798" s="158"/>
      <c r="H798" s="30"/>
      <c r="I798" s="30"/>
      <c r="J798" s="29"/>
      <c r="K798" s="2"/>
      <c r="L798" s="2"/>
    </row>
    <row r="799" spans="1:12" ht="12.75" customHeight="1" x14ac:dyDescent="0.2">
      <c r="A799" s="3"/>
      <c r="B799" s="3"/>
      <c r="C799" s="3"/>
      <c r="D799" s="4"/>
      <c r="E799" s="3"/>
      <c r="F799" s="30"/>
      <c r="G799" s="158"/>
      <c r="H799" s="30"/>
      <c r="I799" s="30"/>
      <c r="J799" s="29"/>
      <c r="K799" s="2"/>
      <c r="L799" s="2"/>
    </row>
    <row r="800" spans="1:12" ht="12.75" customHeight="1" x14ac:dyDescent="0.2">
      <c r="A800" s="3"/>
      <c r="B800" s="3"/>
      <c r="C800" s="3"/>
      <c r="D800" s="4"/>
      <c r="E800" s="3"/>
      <c r="F800" s="30"/>
      <c r="G800" s="158"/>
      <c r="H800" s="30"/>
      <c r="I800" s="30"/>
      <c r="J800" s="29"/>
      <c r="K800" s="2"/>
      <c r="L800" s="2"/>
    </row>
    <row r="801" spans="1:12" ht="12.75" customHeight="1" x14ac:dyDescent="0.2">
      <c r="A801" s="3"/>
      <c r="B801" s="3"/>
      <c r="C801" s="3"/>
      <c r="D801" s="4"/>
      <c r="E801" s="3"/>
      <c r="F801" s="30"/>
      <c r="G801" s="158"/>
      <c r="H801" s="30"/>
      <c r="I801" s="30"/>
      <c r="J801" s="29"/>
      <c r="K801" s="2"/>
      <c r="L801" s="2"/>
    </row>
    <row r="802" spans="1:12" ht="12.75" customHeight="1" x14ac:dyDescent="0.2">
      <c r="A802" s="3"/>
      <c r="B802" s="3"/>
      <c r="C802" s="3"/>
      <c r="D802" s="4"/>
      <c r="E802" s="3"/>
      <c r="F802" s="30"/>
      <c r="G802" s="158"/>
      <c r="H802" s="30"/>
      <c r="I802" s="30"/>
      <c r="J802" s="29"/>
      <c r="K802" s="2"/>
      <c r="L802" s="2"/>
    </row>
    <row r="803" spans="1:12" ht="12.75" customHeight="1" x14ac:dyDescent="0.2">
      <c r="A803" s="3"/>
      <c r="B803" s="3"/>
      <c r="C803" s="3"/>
      <c r="D803" s="4"/>
      <c r="E803" s="3"/>
      <c r="F803" s="30"/>
      <c r="G803" s="158"/>
      <c r="H803" s="30"/>
      <c r="I803" s="30"/>
      <c r="J803" s="29"/>
      <c r="K803" s="2"/>
      <c r="L803" s="2"/>
    </row>
    <row r="804" spans="1:12" ht="12.75" customHeight="1" x14ac:dyDescent="0.2">
      <c r="A804" s="3"/>
      <c r="B804" s="3"/>
      <c r="C804" s="3"/>
      <c r="D804" s="4"/>
      <c r="E804" s="3"/>
      <c r="F804" s="30"/>
      <c r="G804" s="158"/>
      <c r="H804" s="30"/>
      <c r="I804" s="30"/>
      <c r="J804" s="29"/>
      <c r="K804" s="2"/>
      <c r="L804" s="2"/>
    </row>
    <row r="805" spans="1:12" ht="12.75" customHeight="1" x14ac:dyDescent="0.2">
      <c r="A805" s="3"/>
      <c r="B805" s="3"/>
      <c r="C805" s="3"/>
      <c r="D805" s="4"/>
      <c r="E805" s="3"/>
      <c r="F805" s="30"/>
      <c r="G805" s="158"/>
      <c r="H805" s="30"/>
      <c r="I805" s="30"/>
      <c r="J805" s="29"/>
      <c r="K805" s="2"/>
      <c r="L805" s="2"/>
    </row>
    <row r="806" spans="1:12" ht="12.75" customHeight="1" x14ac:dyDescent="0.2">
      <c r="A806" s="3"/>
      <c r="B806" s="3"/>
      <c r="C806" s="3"/>
      <c r="D806" s="4"/>
      <c r="E806" s="3"/>
      <c r="F806" s="30"/>
      <c r="G806" s="158"/>
      <c r="H806" s="30"/>
      <c r="I806" s="30"/>
      <c r="J806" s="29"/>
      <c r="K806" s="2"/>
      <c r="L806" s="2"/>
    </row>
    <row r="807" spans="1:12" ht="12.75" customHeight="1" x14ac:dyDescent="0.2">
      <c r="A807" s="3"/>
      <c r="B807" s="3"/>
      <c r="C807" s="3"/>
      <c r="D807" s="4"/>
      <c r="E807" s="3"/>
      <c r="F807" s="30"/>
      <c r="G807" s="158"/>
      <c r="H807" s="30"/>
      <c r="I807" s="30"/>
      <c r="J807" s="29"/>
      <c r="K807" s="2"/>
      <c r="L807" s="2"/>
    </row>
    <row r="808" spans="1:12" ht="12.75" customHeight="1" x14ac:dyDescent="0.2">
      <c r="A808" s="3"/>
      <c r="B808" s="3"/>
      <c r="C808" s="3"/>
      <c r="D808" s="4"/>
      <c r="E808" s="3"/>
      <c r="F808" s="30"/>
      <c r="G808" s="158"/>
      <c r="H808" s="30"/>
      <c r="I808" s="30"/>
      <c r="J808" s="29"/>
      <c r="K808" s="2"/>
      <c r="L808" s="2"/>
    </row>
    <row r="809" spans="1:12" ht="12.75" customHeight="1" x14ac:dyDescent="0.2">
      <c r="A809" s="3"/>
      <c r="B809" s="3"/>
      <c r="C809" s="3"/>
      <c r="D809" s="4"/>
      <c r="E809" s="3"/>
      <c r="F809" s="30"/>
      <c r="G809" s="158"/>
      <c r="H809" s="30"/>
      <c r="I809" s="30"/>
      <c r="J809" s="29"/>
      <c r="K809" s="2"/>
      <c r="L809" s="2"/>
    </row>
    <row r="810" spans="1:12" ht="12.75" customHeight="1" x14ac:dyDescent="0.2">
      <c r="A810" s="3"/>
      <c r="B810" s="3"/>
      <c r="C810" s="3"/>
      <c r="D810" s="4"/>
      <c r="E810" s="3"/>
      <c r="F810" s="30"/>
      <c r="G810" s="158"/>
      <c r="H810" s="30"/>
      <c r="I810" s="30"/>
      <c r="J810" s="29"/>
      <c r="K810" s="2"/>
      <c r="L810" s="2"/>
    </row>
    <row r="811" spans="1:12" ht="12.75" customHeight="1" x14ac:dyDescent="0.2">
      <c r="A811" s="3"/>
      <c r="B811" s="3"/>
      <c r="C811" s="3"/>
      <c r="D811" s="4"/>
      <c r="E811" s="3"/>
      <c r="F811" s="30"/>
      <c r="G811" s="158"/>
      <c r="H811" s="30"/>
      <c r="I811" s="30"/>
      <c r="J811" s="29"/>
      <c r="K811" s="2"/>
      <c r="L811" s="2"/>
    </row>
    <row r="812" spans="1:12" ht="12.75" customHeight="1" x14ac:dyDescent="0.2">
      <c r="A812" s="3"/>
      <c r="B812" s="3"/>
      <c r="C812" s="3"/>
      <c r="D812" s="4"/>
      <c r="E812" s="3"/>
      <c r="F812" s="30"/>
      <c r="G812" s="158"/>
      <c r="H812" s="30"/>
      <c r="I812" s="30"/>
      <c r="J812" s="29"/>
      <c r="K812" s="2"/>
      <c r="L812" s="2"/>
    </row>
    <row r="813" spans="1:12" ht="12.75" customHeight="1" x14ac:dyDescent="0.2">
      <c r="A813" s="3"/>
      <c r="B813" s="3"/>
      <c r="C813" s="3"/>
      <c r="D813" s="4"/>
      <c r="E813" s="3"/>
      <c r="F813" s="30"/>
      <c r="G813" s="158"/>
      <c r="H813" s="30"/>
      <c r="I813" s="30"/>
      <c r="J813" s="29"/>
      <c r="K813" s="2"/>
      <c r="L813" s="2"/>
    </row>
    <row r="814" spans="1:12" ht="12.75" customHeight="1" x14ac:dyDescent="0.2">
      <c r="A814" s="3"/>
      <c r="B814" s="3"/>
      <c r="C814" s="3"/>
      <c r="D814" s="4"/>
      <c r="E814" s="3"/>
      <c r="F814" s="30"/>
      <c r="G814" s="158"/>
      <c r="H814" s="30"/>
      <c r="I814" s="30"/>
      <c r="J814" s="29"/>
      <c r="K814" s="2"/>
      <c r="L814" s="2"/>
    </row>
    <row r="815" spans="1:12" ht="12.75" customHeight="1" x14ac:dyDescent="0.2">
      <c r="A815" s="3"/>
      <c r="B815" s="3"/>
      <c r="C815" s="3"/>
      <c r="D815" s="4"/>
      <c r="E815" s="3"/>
      <c r="F815" s="30"/>
      <c r="G815" s="158"/>
      <c r="H815" s="30"/>
      <c r="I815" s="30"/>
      <c r="J815" s="29"/>
      <c r="K815" s="2"/>
      <c r="L815" s="2"/>
    </row>
    <row r="816" spans="1:12" ht="12.75" customHeight="1" x14ac:dyDescent="0.2">
      <c r="A816" s="3"/>
      <c r="B816" s="3"/>
      <c r="C816" s="3"/>
      <c r="D816" s="4"/>
      <c r="E816" s="3"/>
      <c r="F816" s="30"/>
      <c r="G816" s="158"/>
      <c r="H816" s="30"/>
      <c r="I816" s="30"/>
      <c r="J816" s="29"/>
      <c r="K816" s="2"/>
      <c r="L816" s="2"/>
    </row>
    <row r="817" spans="1:12" ht="12.75" customHeight="1" x14ac:dyDescent="0.2">
      <c r="A817" s="3"/>
      <c r="B817" s="3"/>
      <c r="C817" s="3"/>
      <c r="D817" s="4"/>
      <c r="E817" s="3"/>
      <c r="F817" s="30"/>
      <c r="G817" s="158"/>
      <c r="H817" s="30"/>
      <c r="I817" s="30"/>
      <c r="J817" s="29"/>
      <c r="K817" s="2"/>
      <c r="L817" s="2"/>
    </row>
    <row r="818" spans="1:12" ht="12.75" customHeight="1" x14ac:dyDescent="0.2">
      <c r="A818" s="3"/>
      <c r="B818" s="3"/>
      <c r="C818" s="3"/>
      <c r="D818" s="4"/>
      <c r="E818" s="3"/>
      <c r="F818" s="30"/>
      <c r="G818" s="158"/>
      <c r="H818" s="30"/>
      <c r="I818" s="30"/>
      <c r="J818" s="29"/>
      <c r="K818" s="2"/>
      <c r="L818" s="2"/>
    </row>
    <row r="819" spans="1:12" ht="12.75" customHeight="1" x14ac:dyDescent="0.2">
      <c r="A819" s="3"/>
      <c r="B819" s="3"/>
      <c r="C819" s="3"/>
      <c r="D819" s="4"/>
      <c r="E819" s="3"/>
      <c r="F819" s="30"/>
      <c r="G819" s="158"/>
      <c r="H819" s="30"/>
      <c r="I819" s="30"/>
      <c r="J819" s="29"/>
      <c r="K819" s="2"/>
      <c r="L819" s="2"/>
    </row>
    <row r="820" spans="1:12" ht="12.75" customHeight="1" x14ac:dyDescent="0.2">
      <c r="A820" s="3"/>
      <c r="B820" s="3"/>
      <c r="C820" s="3"/>
      <c r="D820" s="4"/>
      <c r="E820" s="3"/>
      <c r="F820" s="30"/>
      <c r="G820" s="158"/>
      <c r="H820" s="30"/>
      <c r="I820" s="30"/>
      <c r="J820" s="29"/>
      <c r="K820" s="2"/>
      <c r="L820" s="2"/>
    </row>
    <row r="821" spans="1:12" ht="12.75" customHeight="1" x14ac:dyDescent="0.2">
      <c r="A821" s="3"/>
      <c r="B821" s="3"/>
      <c r="C821" s="3"/>
      <c r="D821" s="4"/>
      <c r="E821" s="3"/>
      <c r="F821" s="30"/>
      <c r="G821" s="158"/>
      <c r="H821" s="30"/>
      <c r="I821" s="30"/>
      <c r="J821" s="29"/>
      <c r="K821" s="2"/>
      <c r="L821" s="2"/>
    </row>
    <row r="822" spans="1:12" ht="12.75" customHeight="1" x14ac:dyDescent="0.2">
      <c r="A822" s="3"/>
      <c r="B822" s="3"/>
      <c r="C822" s="3"/>
      <c r="D822" s="4"/>
      <c r="E822" s="3"/>
      <c r="F822" s="30"/>
      <c r="G822" s="158"/>
      <c r="H822" s="30"/>
      <c r="I822" s="30"/>
      <c r="J822" s="29"/>
      <c r="K822" s="2"/>
      <c r="L822" s="2"/>
    </row>
    <row r="823" spans="1:12" ht="12.75" customHeight="1" x14ac:dyDescent="0.2">
      <c r="A823" s="3"/>
      <c r="B823" s="3"/>
      <c r="C823" s="3"/>
      <c r="D823" s="4"/>
      <c r="E823" s="3"/>
      <c r="F823" s="30"/>
      <c r="G823" s="158"/>
      <c r="H823" s="30"/>
      <c r="I823" s="30"/>
      <c r="J823" s="29"/>
      <c r="K823" s="2"/>
      <c r="L823" s="2"/>
    </row>
    <row r="824" spans="1:12" ht="12.75" customHeight="1" x14ac:dyDescent="0.2">
      <c r="A824" s="3"/>
      <c r="B824" s="3"/>
      <c r="C824" s="3"/>
      <c r="D824" s="4"/>
      <c r="E824" s="3"/>
      <c r="F824" s="30"/>
      <c r="G824" s="158"/>
      <c r="H824" s="30"/>
      <c r="I824" s="30"/>
      <c r="J824" s="29"/>
      <c r="K824" s="2"/>
      <c r="L824" s="2"/>
    </row>
    <row r="825" spans="1:12" ht="12.75" customHeight="1" x14ac:dyDescent="0.2">
      <c r="A825" s="3"/>
      <c r="B825" s="3"/>
      <c r="C825" s="3"/>
      <c r="D825" s="4"/>
      <c r="E825" s="3"/>
      <c r="F825" s="30"/>
      <c r="G825" s="158"/>
      <c r="H825" s="30"/>
      <c r="I825" s="30"/>
      <c r="J825" s="29"/>
      <c r="K825" s="2"/>
      <c r="L825" s="2"/>
    </row>
    <row r="826" spans="1:12" ht="12.75" customHeight="1" x14ac:dyDescent="0.2">
      <c r="A826" s="3"/>
      <c r="B826" s="3"/>
      <c r="C826" s="3"/>
      <c r="D826" s="4"/>
      <c r="E826" s="3"/>
      <c r="F826" s="30"/>
      <c r="G826" s="158"/>
      <c r="H826" s="30"/>
      <c r="I826" s="30"/>
      <c r="J826" s="29"/>
      <c r="K826" s="2"/>
      <c r="L826" s="2"/>
    </row>
    <row r="827" spans="1:12" ht="12.75" customHeight="1" x14ac:dyDescent="0.2">
      <c r="A827" s="3"/>
      <c r="B827" s="3"/>
      <c r="C827" s="3"/>
      <c r="D827" s="4"/>
      <c r="E827" s="3"/>
      <c r="F827" s="30"/>
      <c r="G827" s="158"/>
      <c r="H827" s="30"/>
      <c r="I827" s="30"/>
      <c r="J827" s="29"/>
      <c r="K827" s="2"/>
      <c r="L827" s="2"/>
    </row>
    <row r="828" spans="1:12" ht="12.75" customHeight="1" x14ac:dyDescent="0.2">
      <c r="A828" s="3"/>
      <c r="B828" s="3"/>
      <c r="C828" s="3"/>
      <c r="D828" s="4"/>
      <c r="E828" s="3"/>
      <c r="F828" s="30"/>
      <c r="G828" s="158"/>
      <c r="H828" s="30"/>
      <c r="I828" s="30"/>
      <c r="J828" s="29"/>
      <c r="K828" s="2"/>
      <c r="L828" s="2"/>
    </row>
    <row r="829" spans="1:12" ht="12.75" customHeight="1" x14ac:dyDescent="0.2">
      <c r="A829" s="3"/>
      <c r="B829" s="3"/>
      <c r="C829" s="3"/>
      <c r="D829" s="4"/>
      <c r="E829" s="3"/>
      <c r="F829" s="30"/>
      <c r="G829" s="158"/>
      <c r="H829" s="30"/>
      <c r="I829" s="30"/>
      <c r="J829" s="29"/>
      <c r="K829" s="2"/>
      <c r="L829" s="2"/>
    </row>
    <row r="830" spans="1:12" ht="12.75" customHeight="1" x14ac:dyDescent="0.2">
      <c r="A830" s="3"/>
      <c r="B830" s="3"/>
      <c r="C830" s="3"/>
      <c r="D830" s="4"/>
      <c r="E830" s="3"/>
      <c r="F830" s="30"/>
      <c r="G830" s="158"/>
      <c r="H830" s="30"/>
      <c r="I830" s="30"/>
      <c r="J830" s="29"/>
      <c r="K830" s="2"/>
      <c r="L830" s="2"/>
    </row>
    <row r="831" spans="1:12" ht="12.75" customHeight="1" x14ac:dyDescent="0.2">
      <c r="A831" s="3"/>
      <c r="B831" s="3"/>
      <c r="C831" s="3"/>
      <c r="D831" s="4"/>
      <c r="E831" s="3"/>
      <c r="F831" s="30"/>
      <c r="G831" s="158"/>
      <c r="H831" s="30"/>
      <c r="I831" s="30"/>
      <c r="J831" s="29"/>
      <c r="K831" s="2"/>
      <c r="L831" s="2"/>
    </row>
    <row r="832" spans="1:12" ht="12.75" customHeight="1" x14ac:dyDescent="0.2">
      <c r="A832" s="3"/>
      <c r="B832" s="3"/>
      <c r="C832" s="3"/>
      <c r="D832" s="4"/>
      <c r="E832" s="3"/>
      <c r="F832" s="30"/>
      <c r="G832" s="158"/>
      <c r="H832" s="30"/>
      <c r="I832" s="30"/>
      <c r="J832" s="29"/>
      <c r="K832" s="2"/>
      <c r="L832" s="2"/>
    </row>
    <row r="833" spans="1:12" ht="12.75" customHeight="1" x14ac:dyDescent="0.2">
      <c r="A833" s="3"/>
      <c r="B833" s="3"/>
      <c r="C833" s="3"/>
      <c r="D833" s="4"/>
      <c r="E833" s="3"/>
      <c r="F833" s="30"/>
      <c r="G833" s="158"/>
      <c r="H833" s="30"/>
      <c r="I833" s="30"/>
      <c r="J833" s="29"/>
      <c r="K833" s="2"/>
      <c r="L833" s="2"/>
    </row>
    <row r="834" spans="1:12" ht="12.75" customHeight="1" x14ac:dyDescent="0.2">
      <c r="A834" s="3"/>
      <c r="B834" s="3"/>
      <c r="C834" s="3"/>
      <c r="D834" s="4"/>
      <c r="E834" s="3"/>
      <c r="F834" s="30"/>
      <c r="G834" s="158"/>
      <c r="H834" s="30"/>
      <c r="I834" s="30"/>
      <c r="J834" s="29"/>
      <c r="K834" s="2"/>
      <c r="L834" s="2"/>
    </row>
    <row r="835" spans="1:12" ht="12.75" customHeight="1" x14ac:dyDescent="0.2">
      <c r="A835" s="3"/>
      <c r="B835" s="3"/>
      <c r="C835" s="3"/>
      <c r="D835" s="4"/>
      <c r="E835" s="3"/>
      <c r="F835" s="30"/>
      <c r="G835" s="158"/>
      <c r="H835" s="30"/>
      <c r="I835" s="30"/>
      <c r="J835" s="29"/>
      <c r="K835" s="2"/>
      <c r="L835" s="2"/>
    </row>
    <row r="836" spans="1:12" ht="12.75" customHeight="1" x14ac:dyDescent="0.2">
      <c r="A836" s="3"/>
      <c r="B836" s="3"/>
      <c r="C836" s="3"/>
      <c r="D836" s="4"/>
      <c r="E836" s="3"/>
      <c r="F836" s="30"/>
      <c r="G836" s="158"/>
      <c r="H836" s="30"/>
      <c r="I836" s="30"/>
      <c r="J836" s="29"/>
      <c r="K836" s="2"/>
      <c r="L836" s="2"/>
    </row>
    <row r="837" spans="1:12" ht="12.75" customHeight="1" x14ac:dyDescent="0.2">
      <c r="A837" s="3"/>
      <c r="B837" s="3"/>
      <c r="C837" s="3"/>
      <c r="D837" s="4"/>
      <c r="E837" s="3"/>
      <c r="F837" s="30"/>
      <c r="G837" s="158"/>
      <c r="H837" s="30"/>
      <c r="I837" s="30"/>
      <c r="J837" s="29"/>
      <c r="K837" s="2"/>
      <c r="L837" s="2"/>
    </row>
    <row r="838" spans="1:12" ht="12.75" customHeight="1" x14ac:dyDescent="0.2">
      <c r="A838" s="3"/>
      <c r="B838" s="3"/>
      <c r="C838" s="3"/>
      <c r="D838" s="4"/>
      <c r="E838" s="3"/>
      <c r="F838" s="30"/>
      <c r="G838" s="158"/>
      <c r="H838" s="30"/>
      <c r="I838" s="30"/>
      <c r="J838" s="29"/>
      <c r="K838" s="2"/>
      <c r="L838" s="2"/>
    </row>
    <row r="839" spans="1:12" ht="12.75" customHeight="1" x14ac:dyDescent="0.2">
      <c r="A839" s="3"/>
      <c r="B839" s="3"/>
      <c r="C839" s="3"/>
      <c r="D839" s="4"/>
      <c r="E839" s="3"/>
      <c r="F839" s="30"/>
      <c r="G839" s="158"/>
      <c r="H839" s="30"/>
      <c r="I839" s="30"/>
      <c r="J839" s="29"/>
      <c r="K839" s="2"/>
      <c r="L839" s="2"/>
    </row>
    <row r="840" spans="1:12" ht="12.75" customHeight="1" x14ac:dyDescent="0.2">
      <c r="A840" s="3"/>
      <c r="B840" s="3"/>
      <c r="C840" s="3"/>
      <c r="D840" s="4"/>
      <c r="E840" s="3"/>
      <c r="F840" s="30"/>
      <c r="G840" s="158"/>
      <c r="H840" s="30"/>
      <c r="I840" s="30"/>
      <c r="J840" s="29"/>
      <c r="K840" s="2"/>
      <c r="L840" s="2"/>
    </row>
    <row r="841" spans="1:12" ht="12.75" customHeight="1" x14ac:dyDescent="0.2">
      <c r="A841" s="3"/>
      <c r="B841" s="3"/>
      <c r="C841" s="3"/>
      <c r="D841" s="4"/>
      <c r="E841" s="3"/>
      <c r="F841" s="30"/>
      <c r="G841" s="158"/>
      <c r="H841" s="30"/>
      <c r="I841" s="30"/>
      <c r="J841" s="29"/>
      <c r="K841" s="2"/>
      <c r="L841" s="2"/>
    </row>
    <row r="842" spans="1:12" ht="12.75" customHeight="1" x14ac:dyDescent="0.2">
      <c r="A842" s="3"/>
      <c r="B842" s="3"/>
      <c r="C842" s="3"/>
      <c r="D842" s="4"/>
      <c r="E842" s="3"/>
      <c r="F842" s="30"/>
      <c r="G842" s="158"/>
      <c r="H842" s="30"/>
      <c r="I842" s="30"/>
      <c r="J842" s="29"/>
      <c r="K842" s="2"/>
      <c r="L842" s="2"/>
    </row>
    <row r="843" spans="1:12" ht="12.75" customHeight="1" x14ac:dyDescent="0.2">
      <c r="A843" s="3"/>
      <c r="B843" s="3"/>
      <c r="C843" s="3"/>
      <c r="D843" s="4"/>
      <c r="E843" s="3"/>
      <c r="F843" s="30"/>
      <c r="G843" s="158"/>
      <c r="H843" s="30"/>
      <c r="I843" s="30"/>
      <c r="J843" s="29"/>
      <c r="K843" s="2"/>
      <c r="L843" s="2"/>
    </row>
    <row r="844" spans="1:12" ht="12.75" customHeight="1" x14ac:dyDescent="0.2">
      <c r="A844" s="3"/>
      <c r="B844" s="3"/>
      <c r="C844" s="3"/>
      <c r="D844" s="4"/>
      <c r="E844" s="3"/>
      <c r="F844" s="30"/>
      <c r="G844" s="158"/>
      <c r="H844" s="30"/>
      <c r="I844" s="30"/>
      <c r="J844" s="29"/>
      <c r="K844" s="2"/>
      <c r="L844" s="2"/>
    </row>
    <row r="845" spans="1:12" ht="12.75" customHeight="1" x14ac:dyDescent="0.2">
      <c r="A845" s="3"/>
      <c r="B845" s="3"/>
      <c r="C845" s="3"/>
      <c r="D845" s="4"/>
      <c r="E845" s="3"/>
      <c r="F845" s="30"/>
      <c r="G845" s="158"/>
      <c r="H845" s="30"/>
      <c r="I845" s="30"/>
      <c r="J845" s="29"/>
      <c r="K845" s="2"/>
      <c r="L845" s="2"/>
    </row>
    <row r="846" spans="1:12" ht="12.75" customHeight="1" x14ac:dyDescent="0.2">
      <c r="A846" s="3"/>
      <c r="B846" s="3"/>
      <c r="C846" s="3"/>
      <c r="D846" s="4"/>
      <c r="E846" s="3"/>
      <c r="F846" s="30"/>
      <c r="G846" s="158"/>
      <c r="H846" s="30"/>
      <c r="I846" s="30"/>
      <c r="J846" s="29"/>
      <c r="K846" s="2"/>
      <c r="L846" s="2"/>
    </row>
    <row r="847" spans="1:12" ht="12.75" customHeight="1" x14ac:dyDescent="0.2">
      <c r="A847" s="3"/>
      <c r="B847" s="3"/>
      <c r="C847" s="3"/>
      <c r="D847" s="4"/>
      <c r="E847" s="3"/>
      <c r="F847" s="30"/>
      <c r="G847" s="158"/>
      <c r="H847" s="30"/>
      <c r="I847" s="30"/>
      <c r="J847" s="29"/>
      <c r="K847" s="2"/>
      <c r="L847" s="2"/>
    </row>
    <row r="848" spans="1:12" ht="12.75" customHeight="1" x14ac:dyDescent="0.2">
      <c r="A848" s="3"/>
      <c r="B848" s="3"/>
      <c r="C848" s="3"/>
      <c r="D848" s="4"/>
      <c r="E848" s="3"/>
      <c r="F848" s="30"/>
      <c r="G848" s="158"/>
      <c r="H848" s="30"/>
      <c r="I848" s="30"/>
      <c r="J848" s="29"/>
      <c r="K848" s="2"/>
      <c r="L848" s="2"/>
    </row>
    <row r="849" spans="1:12" ht="12.75" customHeight="1" x14ac:dyDescent="0.2">
      <c r="A849" s="3"/>
      <c r="B849" s="3"/>
      <c r="C849" s="3"/>
      <c r="D849" s="4"/>
      <c r="E849" s="3"/>
      <c r="F849" s="30"/>
      <c r="G849" s="158"/>
      <c r="H849" s="30"/>
      <c r="I849" s="30"/>
      <c r="J849" s="29"/>
      <c r="K849" s="2"/>
      <c r="L849" s="2"/>
    </row>
    <row r="850" spans="1:12" ht="12.75" customHeight="1" x14ac:dyDescent="0.2">
      <c r="A850" s="3"/>
      <c r="B850" s="3"/>
      <c r="C850" s="3"/>
      <c r="D850" s="4"/>
      <c r="E850" s="3"/>
      <c r="F850" s="30"/>
      <c r="G850" s="158"/>
      <c r="H850" s="30"/>
      <c r="I850" s="30"/>
      <c r="J850" s="29"/>
      <c r="K850" s="2"/>
      <c r="L850" s="2"/>
    </row>
    <row r="851" spans="1:12" ht="12.75" customHeight="1" x14ac:dyDescent="0.2">
      <c r="A851" s="3"/>
      <c r="B851" s="3"/>
      <c r="C851" s="3"/>
      <c r="D851" s="4"/>
      <c r="E851" s="3"/>
      <c r="F851" s="30"/>
      <c r="G851" s="158"/>
      <c r="H851" s="30"/>
      <c r="I851" s="30"/>
      <c r="J851" s="29"/>
      <c r="K851" s="2"/>
      <c r="L851" s="2"/>
    </row>
    <row r="852" spans="1:12" ht="12.75" customHeight="1" x14ac:dyDescent="0.2">
      <c r="A852" s="3"/>
      <c r="B852" s="3"/>
      <c r="C852" s="3"/>
      <c r="D852" s="4"/>
      <c r="E852" s="3"/>
      <c r="F852" s="30"/>
      <c r="G852" s="158"/>
      <c r="H852" s="30"/>
      <c r="I852" s="30"/>
      <c r="J852" s="29"/>
      <c r="K852" s="2"/>
      <c r="L852" s="2"/>
    </row>
    <row r="853" spans="1:12" ht="12.75" customHeight="1" x14ac:dyDescent="0.2">
      <c r="A853" s="3"/>
      <c r="B853" s="3"/>
      <c r="C853" s="3"/>
      <c r="D853" s="4"/>
      <c r="E853" s="3"/>
      <c r="F853" s="30"/>
      <c r="G853" s="158"/>
      <c r="H853" s="30"/>
      <c r="I853" s="30"/>
      <c r="J853" s="29"/>
      <c r="K853" s="2"/>
      <c r="L853" s="2"/>
    </row>
    <row r="854" spans="1:12" ht="12.75" customHeight="1" x14ac:dyDescent="0.2">
      <c r="A854" s="3"/>
      <c r="B854" s="3"/>
      <c r="C854" s="3"/>
      <c r="D854" s="4"/>
      <c r="E854" s="3"/>
      <c r="F854" s="30"/>
      <c r="G854" s="158"/>
      <c r="H854" s="30"/>
      <c r="I854" s="30"/>
      <c r="J854" s="29"/>
      <c r="K854" s="2"/>
      <c r="L854" s="2"/>
    </row>
    <row r="855" spans="1:12" ht="12.75" customHeight="1" x14ac:dyDescent="0.2">
      <c r="A855" s="3"/>
      <c r="B855" s="3"/>
      <c r="C855" s="3"/>
      <c r="D855" s="4"/>
      <c r="E855" s="3"/>
      <c r="F855" s="30"/>
      <c r="G855" s="158"/>
      <c r="H855" s="30"/>
      <c r="I855" s="30"/>
      <c r="J855" s="29"/>
      <c r="K855" s="2"/>
      <c r="L855" s="2"/>
    </row>
    <row r="856" spans="1:12" ht="12.75" customHeight="1" x14ac:dyDescent="0.2">
      <c r="A856" s="3"/>
      <c r="B856" s="3"/>
      <c r="C856" s="3"/>
      <c r="D856" s="4"/>
      <c r="E856" s="3"/>
      <c r="F856" s="30"/>
      <c r="G856" s="158"/>
      <c r="H856" s="30"/>
      <c r="I856" s="30"/>
      <c r="J856" s="29"/>
      <c r="K856" s="2"/>
      <c r="L856" s="2"/>
    </row>
    <row r="857" spans="1:12" ht="12.75" customHeight="1" x14ac:dyDescent="0.2">
      <c r="A857" s="3"/>
      <c r="B857" s="3"/>
      <c r="C857" s="3"/>
      <c r="D857" s="4"/>
      <c r="E857" s="3"/>
      <c r="F857" s="30"/>
      <c r="G857" s="158"/>
      <c r="H857" s="30"/>
      <c r="I857" s="30"/>
      <c r="J857" s="29"/>
      <c r="K857" s="2"/>
      <c r="L857" s="2"/>
    </row>
    <row r="858" spans="1:12" ht="12.75" customHeight="1" x14ac:dyDescent="0.2">
      <c r="A858" s="3"/>
      <c r="B858" s="3"/>
      <c r="C858" s="3"/>
      <c r="D858" s="4"/>
      <c r="E858" s="3"/>
      <c r="F858" s="30"/>
      <c r="G858" s="158"/>
      <c r="H858" s="30"/>
      <c r="I858" s="30"/>
      <c r="J858" s="29"/>
      <c r="K858" s="2"/>
      <c r="L858" s="2"/>
    </row>
    <row r="859" spans="1:12" ht="12.75" customHeight="1" x14ac:dyDescent="0.2">
      <c r="A859" s="3"/>
      <c r="B859" s="3"/>
      <c r="C859" s="3"/>
      <c r="D859" s="4"/>
      <c r="E859" s="3"/>
      <c r="F859" s="30"/>
      <c r="G859" s="158"/>
      <c r="H859" s="30"/>
      <c r="I859" s="30"/>
      <c r="J859" s="29"/>
      <c r="K859" s="2"/>
      <c r="L859" s="2"/>
    </row>
    <row r="860" spans="1:12" ht="12.75" customHeight="1" x14ac:dyDescent="0.2">
      <c r="A860" s="3"/>
      <c r="B860" s="3"/>
      <c r="C860" s="3"/>
      <c r="D860" s="4"/>
      <c r="E860" s="3"/>
      <c r="F860" s="30"/>
      <c r="G860" s="158"/>
      <c r="H860" s="30"/>
      <c r="I860" s="30"/>
      <c r="J860" s="29"/>
      <c r="K860" s="2"/>
      <c r="L860" s="2"/>
    </row>
    <row r="861" spans="1:12" ht="12.75" customHeight="1" x14ac:dyDescent="0.2">
      <c r="A861" s="3"/>
      <c r="B861" s="3"/>
      <c r="C861" s="3"/>
      <c r="D861" s="4"/>
      <c r="E861" s="3"/>
      <c r="F861" s="30"/>
      <c r="G861" s="158"/>
      <c r="H861" s="30"/>
      <c r="I861" s="30"/>
      <c r="J861" s="29"/>
      <c r="K861" s="2"/>
      <c r="L861" s="2"/>
    </row>
    <row r="862" spans="1:12" ht="12.75" customHeight="1" x14ac:dyDescent="0.2">
      <c r="A862" s="3"/>
      <c r="B862" s="3"/>
      <c r="C862" s="3"/>
      <c r="D862" s="4"/>
      <c r="E862" s="3"/>
      <c r="F862" s="30"/>
      <c r="G862" s="158"/>
      <c r="H862" s="30"/>
      <c r="I862" s="30"/>
      <c r="J862" s="29"/>
      <c r="K862" s="2"/>
      <c r="L862" s="2"/>
    </row>
    <row r="863" spans="1:12" ht="12.75" customHeight="1" x14ac:dyDescent="0.2">
      <c r="A863" s="3"/>
      <c r="B863" s="3"/>
      <c r="C863" s="3"/>
      <c r="D863" s="4"/>
      <c r="E863" s="3"/>
      <c r="F863" s="30"/>
      <c r="G863" s="158"/>
      <c r="H863" s="30"/>
      <c r="I863" s="30"/>
      <c r="J863" s="29"/>
      <c r="K863" s="2"/>
      <c r="L863" s="2"/>
    </row>
    <row r="864" spans="1:12" ht="12.75" customHeight="1" x14ac:dyDescent="0.2">
      <c r="A864" s="3"/>
      <c r="B864" s="3"/>
      <c r="C864" s="3"/>
      <c r="D864" s="4"/>
      <c r="E864" s="3"/>
      <c r="F864" s="30"/>
      <c r="G864" s="158"/>
      <c r="H864" s="30"/>
      <c r="I864" s="30"/>
      <c r="J864" s="29"/>
      <c r="K864" s="2"/>
      <c r="L864" s="2"/>
    </row>
    <row r="865" spans="1:12" ht="12.75" customHeight="1" x14ac:dyDescent="0.2">
      <c r="A865" s="3"/>
      <c r="B865" s="3"/>
      <c r="C865" s="3"/>
      <c r="D865" s="4"/>
      <c r="E865" s="3"/>
      <c r="F865" s="30"/>
      <c r="G865" s="158"/>
      <c r="H865" s="30"/>
      <c r="I865" s="30"/>
      <c r="J865" s="29"/>
      <c r="K865" s="2"/>
      <c r="L865" s="2"/>
    </row>
    <row r="866" spans="1:12" ht="12.75" customHeight="1" x14ac:dyDescent="0.2">
      <c r="A866" s="3"/>
      <c r="B866" s="3"/>
      <c r="C866" s="3"/>
      <c r="D866" s="4"/>
      <c r="E866" s="3"/>
      <c r="F866" s="30"/>
      <c r="G866" s="158"/>
      <c r="H866" s="30"/>
      <c r="I866" s="30"/>
      <c r="J866" s="29"/>
      <c r="K866" s="2"/>
      <c r="L866" s="2"/>
    </row>
    <row r="867" spans="1:12" ht="12.75" customHeight="1" x14ac:dyDescent="0.2">
      <c r="A867" s="3"/>
      <c r="B867" s="3"/>
      <c r="C867" s="3"/>
      <c r="D867" s="4"/>
      <c r="E867" s="3"/>
      <c r="F867" s="30"/>
      <c r="G867" s="158"/>
      <c r="H867" s="30"/>
      <c r="I867" s="30"/>
      <c r="J867" s="29"/>
      <c r="K867" s="2"/>
      <c r="L867" s="2"/>
    </row>
    <row r="868" spans="1:12" ht="12.75" customHeight="1" x14ac:dyDescent="0.2">
      <c r="A868" s="3"/>
      <c r="B868" s="3"/>
      <c r="C868" s="3"/>
      <c r="D868" s="4"/>
      <c r="E868" s="3"/>
      <c r="F868" s="30"/>
      <c r="G868" s="158"/>
      <c r="H868" s="30"/>
      <c r="I868" s="30"/>
      <c r="J868" s="29"/>
      <c r="K868" s="2"/>
      <c r="L868" s="2"/>
    </row>
    <row r="869" spans="1:12" ht="12.75" customHeight="1" x14ac:dyDescent="0.2">
      <c r="A869" s="3"/>
      <c r="B869" s="3"/>
      <c r="C869" s="3"/>
      <c r="D869" s="4"/>
      <c r="E869" s="3"/>
      <c r="F869" s="30"/>
      <c r="G869" s="158"/>
      <c r="H869" s="30"/>
      <c r="I869" s="30"/>
      <c r="J869" s="29"/>
      <c r="K869" s="2"/>
      <c r="L869" s="2"/>
    </row>
    <row r="870" spans="1:12" ht="12.75" customHeight="1" x14ac:dyDescent="0.2">
      <c r="A870" s="3"/>
      <c r="B870" s="3"/>
      <c r="C870" s="3"/>
      <c r="D870" s="4"/>
      <c r="E870" s="3"/>
      <c r="F870" s="30"/>
      <c r="G870" s="158"/>
      <c r="H870" s="30"/>
      <c r="I870" s="30"/>
      <c r="J870" s="29"/>
      <c r="K870" s="2"/>
      <c r="L870" s="2"/>
    </row>
    <row r="871" spans="1:12" ht="12.75" customHeight="1" x14ac:dyDescent="0.2">
      <c r="A871" s="3"/>
      <c r="B871" s="3"/>
      <c r="C871" s="3"/>
      <c r="D871" s="4"/>
      <c r="E871" s="3"/>
      <c r="F871" s="30"/>
      <c r="G871" s="158"/>
      <c r="H871" s="30"/>
      <c r="I871" s="30"/>
      <c r="J871" s="29"/>
      <c r="K871" s="2"/>
      <c r="L871" s="2"/>
    </row>
    <row r="872" spans="1:12" ht="12.75" customHeight="1" x14ac:dyDescent="0.2">
      <c r="A872" s="3"/>
      <c r="B872" s="3"/>
      <c r="C872" s="3"/>
      <c r="D872" s="4"/>
      <c r="E872" s="3"/>
      <c r="F872" s="30"/>
      <c r="G872" s="158"/>
      <c r="H872" s="30"/>
      <c r="I872" s="30"/>
      <c r="J872" s="29"/>
      <c r="K872" s="2"/>
      <c r="L872" s="2"/>
    </row>
    <row r="873" spans="1:12" ht="12.75" customHeight="1" x14ac:dyDescent="0.2">
      <c r="A873" s="3"/>
      <c r="B873" s="3"/>
      <c r="C873" s="3"/>
      <c r="D873" s="4"/>
      <c r="E873" s="3"/>
      <c r="F873" s="30"/>
      <c r="G873" s="158"/>
      <c r="H873" s="30"/>
      <c r="I873" s="30"/>
      <c r="J873" s="29"/>
      <c r="K873" s="2"/>
      <c r="L873" s="2"/>
    </row>
    <row r="874" spans="1:12" ht="12.75" customHeight="1" x14ac:dyDescent="0.2">
      <c r="A874" s="3"/>
      <c r="B874" s="3"/>
      <c r="C874" s="3"/>
      <c r="D874" s="4"/>
      <c r="E874" s="3"/>
      <c r="F874" s="30"/>
      <c r="G874" s="158"/>
      <c r="H874" s="30"/>
      <c r="I874" s="30"/>
      <c r="J874" s="29"/>
      <c r="K874" s="2"/>
      <c r="L874" s="2"/>
    </row>
    <row r="875" spans="1:12" ht="12.75" customHeight="1" x14ac:dyDescent="0.2">
      <c r="A875" s="3"/>
      <c r="B875" s="3"/>
      <c r="C875" s="3"/>
      <c r="D875" s="4"/>
      <c r="E875" s="3"/>
      <c r="F875" s="30"/>
      <c r="G875" s="158"/>
      <c r="H875" s="30"/>
      <c r="I875" s="30"/>
      <c r="J875" s="29"/>
      <c r="K875" s="2"/>
      <c r="L875" s="2"/>
    </row>
    <row r="876" spans="1:12" ht="12.75" customHeight="1" x14ac:dyDescent="0.2">
      <c r="A876" s="3"/>
      <c r="B876" s="3"/>
      <c r="C876" s="3"/>
      <c r="D876" s="4"/>
      <c r="E876" s="3"/>
      <c r="F876" s="30"/>
      <c r="G876" s="158"/>
      <c r="H876" s="30"/>
      <c r="I876" s="30"/>
      <c r="J876" s="29"/>
      <c r="K876" s="2"/>
      <c r="L876" s="2"/>
    </row>
    <row r="877" spans="1:12" ht="12.75" customHeight="1" x14ac:dyDescent="0.2">
      <c r="A877" s="3"/>
      <c r="B877" s="3"/>
      <c r="C877" s="3"/>
      <c r="D877" s="4"/>
      <c r="E877" s="3"/>
      <c r="F877" s="30"/>
      <c r="G877" s="158"/>
      <c r="H877" s="30"/>
      <c r="I877" s="30"/>
      <c r="J877" s="29"/>
      <c r="K877" s="2"/>
      <c r="L877" s="2"/>
    </row>
    <row r="878" spans="1:12" ht="12.75" customHeight="1" x14ac:dyDescent="0.2">
      <c r="A878" s="3"/>
      <c r="B878" s="3"/>
      <c r="C878" s="3"/>
      <c r="D878" s="4"/>
      <c r="E878" s="3"/>
      <c r="F878" s="30"/>
      <c r="G878" s="158"/>
      <c r="H878" s="30"/>
      <c r="I878" s="30"/>
      <c r="J878" s="29"/>
      <c r="K878" s="2"/>
      <c r="L878" s="2"/>
    </row>
    <row r="879" spans="1:12" ht="12.75" customHeight="1" x14ac:dyDescent="0.2">
      <c r="A879" s="3"/>
      <c r="B879" s="3"/>
      <c r="C879" s="3"/>
      <c r="D879" s="4"/>
      <c r="E879" s="3"/>
      <c r="F879" s="30"/>
      <c r="G879" s="158"/>
      <c r="H879" s="30"/>
      <c r="I879" s="30"/>
      <c r="J879" s="29"/>
      <c r="K879" s="2"/>
      <c r="L879" s="2"/>
    </row>
    <row r="880" spans="1:12" ht="12.75" customHeight="1" x14ac:dyDescent="0.2">
      <c r="A880" s="3"/>
      <c r="B880" s="3"/>
      <c r="C880" s="3"/>
      <c r="D880" s="4"/>
      <c r="E880" s="3"/>
      <c r="F880" s="30"/>
      <c r="G880" s="158"/>
      <c r="H880" s="30"/>
      <c r="I880" s="30"/>
      <c r="J880" s="29"/>
      <c r="K880" s="2"/>
      <c r="L880" s="2"/>
    </row>
    <row r="881" spans="1:12" ht="12.75" customHeight="1" x14ac:dyDescent="0.2">
      <c r="A881" s="3"/>
      <c r="B881" s="3"/>
      <c r="C881" s="3"/>
      <c r="D881" s="4"/>
      <c r="E881" s="3"/>
      <c r="F881" s="30"/>
      <c r="G881" s="158"/>
      <c r="H881" s="30"/>
      <c r="I881" s="30"/>
      <c r="J881" s="29"/>
      <c r="K881" s="2"/>
      <c r="L881" s="2"/>
    </row>
    <row r="882" spans="1:12" ht="12.75" customHeight="1" x14ac:dyDescent="0.2">
      <c r="A882" s="3"/>
      <c r="B882" s="3"/>
      <c r="C882" s="3"/>
      <c r="D882" s="4"/>
      <c r="E882" s="3"/>
      <c r="F882" s="30"/>
      <c r="G882" s="158"/>
      <c r="H882" s="30"/>
      <c r="I882" s="30"/>
      <c r="J882" s="29"/>
      <c r="K882" s="2"/>
      <c r="L882" s="2"/>
    </row>
    <row r="883" spans="1:12" ht="12.75" customHeight="1" x14ac:dyDescent="0.2">
      <c r="A883" s="3"/>
      <c r="B883" s="3"/>
      <c r="C883" s="3"/>
      <c r="D883" s="4"/>
      <c r="E883" s="3"/>
      <c r="F883" s="30"/>
      <c r="G883" s="158"/>
      <c r="H883" s="30"/>
      <c r="I883" s="30"/>
      <c r="J883" s="29"/>
      <c r="K883" s="2"/>
      <c r="L883" s="2"/>
    </row>
    <row r="884" spans="1:12" ht="12.75" customHeight="1" x14ac:dyDescent="0.2">
      <c r="A884" s="3"/>
      <c r="B884" s="3"/>
      <c r="C884" s="3"/>
      <c r="D884" s="4"/>
      <c r="E884" s="3"/>
      <c r="F884" s="30"/>
      <c r="G884" s="158"/>
      <c r="H884" s="30"/>
      <c r="I884" s="30"/>
      <c r="J884" s="29"/>
      <c r="K884" s="2"/>
      <c r="L884" s="2"/>
    </row>
    <row r="885" spans="1:12" ht="12.75" customHeight="1" x14ac:dyDescent="0.2">
      <c r="A885" s="3"/>
      <c r="B885" s="3"/>
      <c r="C885" s="3"/>
      <c r="D885" s="4"/>
      <c r="E885" s="3"/>
      <c r="F885" s="30"/>
      <c r="G885" s="158"/>
      <c r="H885" s="30"/>
      <c r="I885" s="30"/>
      <c r="J885" s="29"/>
      <c r="K885" s="2"/>
      <c r="L885" s="2"/>
    </row>
    <row r="886" spans="1:12" ht="12.75" customHeight="1" x14ac:dyDescent="0.2">
      <c r="A886" s="3"/>
      <c r="B886" s="3"/>
      <c r="C886" s="3"/>
      <c r="D886" s="4"/>
      <c r="E886" s="3"/>
      <c r="F886" s="30"/>
      <c r="G886" s="158"/>
      <c r="H886" s="30"/>
      <c r="I886" s="30"/>
      <c r="J886" s="29"/>
      <c r="K886" s="2"/>
      <c r="L886" s="2"/>
    </row>
    <row r="887" spans="1:12" ht="12.75" customHeight="1" x14ac:dyDescent="0.2">
      <c r="A887" s="3"/>
      <c r="B887" s="3"/>
      <c r="C887" s="3"/>
      <c r="D887" s="4"/>
      <c r="E887" s="3"/>
      <c r="F887" s="30"/>
      <c r="G887" s="158"/>
      <c r="H887" s="30"/>
      <c r="I887" s="30"/>
      <c r="J887" s="29"/>
      <c r="K887" s="2"/>
      <c r="L887" s="2"/>
    </row>
    <row r="888" spans="1:12" ht="12.75" customHeight="1" x14ac:dyDescent="0.2">
      <c r="A888" s="3"/>
      <c r="B888" s="3"/>
      <c r="C888" s="3"/>
      <c r="D888" s="4"/>
      <c r="E888" s="3"/>
      <c r="F888" s="30"/>
      <c r="G888" s="158"/>
      <c r="H888" s="30"/>
      <c r="I888" s="30"/>
      <c r="J888" s="29"/>
      <c r="K888" s="2"/>
      <c r="L888" s="2"/>
    </row>
    <row r="889" spans="1:12" ht="12.75" customHeight="1" x14ac:dyDescent="0.2">
      <c r="A889" s="3"/>
      <c r="B889" s="3"/>
      <c r="C889" s="3"/>
      <c r="D889" s="4"/>
      <c r="E889" s="3"/>
      <c r="F889" s="30"/>
      <c r="G889" s="158"/>
      <c r="H889" s="30"/>
      <c r="I889" s="30"/>
      <c r="J889" s="29"/>
      <c r="K889" s="2"/>
      <c r="L889" s="2"/>
    </row>
    <row r="890" spans="1:12" ht="12.75" customHeight="1" x14ac:dyDescent="0.2">
      <c r="A890" s="3"/>
      <c r="B890" s="3"/>
      <c r="C890" s="3"/>
      <c r="D890" s="4"/>
      <c r="E890" s="3"/>
      <c r="F890" s="30"/>
      <c r="G890" s="158"/>
      <c r="H890" s="30"/>
      <c r="I890" s="30"/>
      <c r="J890" s="29"/>
      <c r="K890" s="2"/>
      <c r="L890" s="2"/>
    </row>
    <row r="891" spans="1:12" ht="12.75" customHeight="1" x14ac:dyDescent="0.2">
      <c r="A891" s="3"/>
      <c r="B891" s="3"/>
      <c r="C891" s="3"/>
      <c r="D891" s="4"/>
      <c r="E891" s="3"/>
      <c r="F891" s="30"/>
      <c r="G891" s="158"/>
      <c r="H891" s="30"/>
      <c r="I891" s="30"/>
      <c r="J891" s="29"/>
      <c r="K891" s="2"/>
      <c r="L891" s="2"/>
    </row>
    <row r="892" spans="1:12" ht="12.75" customHeight="1" x14ac:dyDescent="0.2">
      <c r="A892" s="3"/>
      <c r="B892" s="3"/>
      <c r="C892" s="3"/>
      <c r="D892" s="4"/>
      <c r="E892" s="3"/>
      <c r="F892" s="30"/>
      <c r="G892" s="158"/>
      <c r="H892" s="30"/>
      <c r="I892" s="30"/>
      <c r="J892" s="29"/>
      <c r="K892" s="2"/>
      <c r="L892" s="2"/>
    </row>
    <row r="893" spans="1:12" ht="12.75" customHeight="1" x14ac:dyDescent="0.2">
      <c r="A893" s="3"/>
      <c r="B893" s="3"/>
      <c r="C893" s="3"/>
      <c r="D893" s="4"/>
      <c r="E893" s="3"/>
      <c r="F893" s="30"/>
      <c r="G893" s="158"/>
      <c r="H893" s="30"/>
      <c r="I893" s="30"/>
      <c r="J893" s="29"/>
      <c r="K893" s="2"/>
      <c r="L893" s="2"/>
    </row>
    <row r="894" spans="1:12" ht="12.75" customHeight="1" x14ac:dyDescent="0.2">
      <c r="A894" s="3"/>
      <c r="B894" s="3"/>
      <c r="C894" s="3"/>
      <c r="D894" s="4"/>
      <c r="E894" s="3"/>
      <c r="F894" s="30"/>
      <c r="G894" s="158"/>
      <c r="H894" s="30"/>
      <c r="I894" s="30"/>
      <c r="J894" s="29"/>
      <c r="K894" s="2"/>
      <c r="L894" s="2"/>
    </row>
    <row r="895" spans="1:12" ht="12.75" customHeight="1" x14ac:dyDescent="0.2">
      <c r="A895" s="3"/>
      <c r="B895" s="3"/>
      <c r="C895" s="3"/>
      <c r="D895" s="4"/>
      <c r="E895" s="3"/>
      <c r="F895" s="30"/>
      <c r="G895" s="158"/>
      <c r="H895" s="30"/>
      <c r="I895" s="30"/>
      <c r="J895" s="29"/>
      <c r="K895" s="2"/>
      <c r="L895" s="2"/>
    </row>
    <row r="896" spans="1:12" ht="12.75" customHeight="1" x14ac:dyDescent="0.2">
      <c r="A896" s="3"/>
      <c r="B896" s="3"/>
      <c r="C896" s="3"/>
      <c r="D896" s="4"/>
      <c r="E896" s="3"/>
      <c r="F896" s="30"/>
      <c r="G896" s="158"/>
      <c r="H896" s="30"/>
      <c r="I896" s="30"/>
      <c r="J896" s="29"/>
      <c r="K896" s="2"/>
      <c r="L896" s="2"/>
    </row>
    <row r="897" spans="1:12" ht="12.75" customHeight="1" x14ac:dyDescent="0.2">
      <c r="A897" s="3"/>
      <c r="B897" s="3"/>
      <c r="C897" s="3"/>
      <c r="D897" s="4"/>
      <c r="E897" s="3"/>
      <c r="F897" s="30"/>
      <c r="G897" s="158"/>
      <c r="H897" s="30"/>
      <c r="I897" s="30"/>
      <c r="J897" s="29"/>
      <c r="K897" s="2"/>
      <c r="L897" s="2"/>
    </row>
    <row r="898" spans="1:12" ht="12.75" customHeight="1" x14ac:dyDescent="0.2">
      <c r="A898" s="3"/>
      <c r="B898" s="3"/>
      <c r="C898" s="3"/>
      <c r="D898" s="4"/>
      <c r="E898" s="3"/>
      <c r="F898" s="30"/>
      <c r="G898" s="158"/>
      <c r="H898" s="30"/>
      <c r="I898" s="30"/>
      <c r="J898" s="29"/>
      <c r="K898" s="2"/>
      <c r="L898" s="2"/>
    </row>
    <row r="899" spans="1:12" ht="12.75" customHeight="1" x14ac:dyDescent="0.2">
      <c r="A899" s="3"/>
      <c r="B899" s="3"/>
      <c r="C899" s="3"/>
      <c r="D899" s="4"/>
      <c r="E899" s="3"/>
      <c r="F899" s="30"/>
      <c r="G899" s="158"/>
      <c r="H899" s="30"/>
      <c r="I899" s="30"/>
      <c r="J899" s="29"/>
      <c r="K899" s="2"/>
      <c r="L899" s="2"/>
    </row>
    <row r="900" spans="1:12" ht="12.75" customHeight="1" x14ac:dyDescent="0.2">
      <c r="A900" s="3"/>
      <c r="B900" s="3"/>
      <c r="C900" s="3"/>
      <c r="D900" s="4"/>
      <c r="E900" s="3"/>
      <c r="F900" s="30"/>
      <c r="G900" s="158"/>
      <c r="H900" s="30"/>
      <c r="I900" s="30"/>
      <c r="J900" s="29"/>
      <c r="K900" s="2"/>
      <c r="L900" s="2"/>
    </row>
    <row r="901" spans="1:12" ht="12.75" customHeight="1" x14ac:dyDescent="0.2">
      <c r="A901" s="3"/>
      <c r="B901" s="3"/>
      <c r="C901" s="3"/>
      <c r="D901" s="4"/>
      <c r="E901" s="3"/>
      <c r="F901" s="30"/>
      <c r="G901" s="158"/>
      <c r="H901" s="30"/>
      <c r="I901" s="30"/>
      <c r="J901" s="29"/>
      <c r="K901" s="2"/>
      <c r="L901" s="2"/>
    </row>
    <row r="902" spans="1:12" ht="12.75" customHeight="1" x14ac:dyDescent="0.2">
      <c r="A902" s="3"/>
      <c r="B902" s="3"/>
      <c r="C902" s="3"/>
      <c r="D902" s="4"/>
      <c r="E902" s="3"/>
      <c r="F902" s="30"/>
      <c r="G902" s="158"/>
      <c r="H902" s="30"/>
      <c r="I902" s="30"/>
      <c r="J902" s="29"/>
      <c r="K902" s="2"/>
      <c r="L902" s="2"/>
    </row>
    <row r="903" spans="1:12" ht="12.75" customHeight="1" x14ac:dyDescent="0.2">
      <c r="A903" s="3"/>
      <c r="B903" s="3"/>
      <c r="C903" s="3"/>
      <c r="D903" s="4"/>
      <c r="E903" s="3"/>
      <c r="F903" s="30"/>
      <c r="G903" s="158"/>
      <c r="H903" s="30"/>
      <c r="I903" s="30"/>
      <c r="J903" s="29"/>
      <c r="K903" s="2"/>
      <c r="L903" s="2"/>
    </row>
    <row r="904" spans="1:12" ht="12.75" customHeight="1" x14ac:dyDescent="0.2">
      <c r="A904" s="3"/>
      <c r="B904" s="3"/>
      <c r="C904" s="3"/>
      <c r="D904" s="4"/>
      <c r="E904" s="3"/>
      <c r="F904" s="30"/>
      <c r="G904" s="158"/>
      <c r="H904" s="30"/>
      <c r="I904" s="30"/>
      <c r="J904" s="29"/>
      <c r="K904" s="2"/>
      <c r="L904" s="2"/>
    </row>
    <row r="905" spans="1:12" ht="12.75" customHeight="1" x14ac:dyDescent="0.2">
      <c r="A905" s="3"/>
      <c r="B905" s="3"/>
      <c r="C905" s="3"/>
      <c r="D905" s="4"/>
      <c r="E905" s="3"/>
      <c r="F905" s="30"/>
      <c r="G905" s="158"/>
      <c r="H905" s="30"/>
      <c r="I905" s="30"/>
      <c r="J905" s="29"/>
      <c r="K905" s="2"/>
      <c r="L905" s="2"/>
    </row>
    <row r="906" spans="1:12" ht="12.75" customHeight="1" x14ac:dyDescent="0.2">
      <c r="A906" s="3"/>
      <c r="B906" s="3"/>
      <c r="C906" s="3"/>
      <c r="D906" s="4"/>
      <c r="E906" s="3"/>
      <c r="F906" s="30"/>
      <c r="G906" s="158"/>
      <c r="H906" s="30"/>
      <c r="I906" s="30"/>
      <c r="J906" s="29"/>
      <c r="K906" s="2"/>
      <c r="L906" s="2"/>
    </row>
    <row r="907" spans="1:12" ht="12.75" customHeight="1" x14ac:dyDescent="0.2">
      <c r="A907" s="3"/>
      <c r="B907" s="3"/>
      <c r="C907" s="3"/>
      <c r="D907" s="4"/>
      <c r="E907" s="3"/>
      <c r="F907" s="30"/>
      <c r="G907" s="158"/>
      <c r="H907" s="30"/>
      <c r="I907" s="30"/>
      <c r="J907" s="29"/>
      <c r="K907" s="2"/>
      <c r="L907" s="2"/>
    </row>
    <row r="908" spans="1:12" ht="12.75" customHeight="1" x14ac:dyDescent="0.2">
      <c r="A908" s="3"/>
      <c r="B908" s="3"/>
      <c r="C908" s="3"/>
      <c r="D908" s="4"/>
      <c r="E908" s="3"/>
      <c r="F908" s="30"/>
      <c r="G908" s="158"/>
      <c r="H908" s="30"/>
      <c r="I908" s="30"/>
      <c r="J908" s="29"/>
      <c r="K908" s="2"/>
      <c r="L908" s="2"/>
    </row>
    <row r="909" spans="1:12" ht="12.75" customHeight="1" x14ac:dyDescent="0.2">
      <c r="A909" s="3"/>
      <c r="B909" s="3"/>
      <c r="C909" s="3"/>
      <c r="D909" s="4"/>
      <c r="E909" s="3"/>
      <c r="F909" s="30"/>
      <c r="G909" s="158"/>
      <c r="H909" s="30"/>
      <c r="I909" s="30"/>
      <c r="J909" s="29"/>
      <c r="K909" s="2"/>
      <c r="L909" s="2"/>
    </row>
    <row r="910" spans="1:12" ht="12.75" customHeight="1" x14ac:dyDescent="0.2">
      <c r="A910" s="3"/>
      <c r="B910" s="3"/>
      <c r="C910" s="3"/>
      <c r="D910" s="4"/>
      <c r="E910" s="3"/>
      <c r="F910" s="30"/>
      <c r="G910" s="158"/>
      <c r="H910" s="30"/>
      <c r="I910" s="30"/>
      <c r="J910" s="29"/>
      <c r="K910" s="2"/>
      <c r="L910" s="2"/>
    </row>
    <row r="911" spans="1:12" ht="12.75" customHeight="1" x14ac:dyDescent="0.2">
      <c r="A911" s="3"/>
      <c r="B911" s="3"/>
      <c r="C911" s="3"/>
      <c r="D911" s="4"/>
      <c r="E911" s="3"/>
      <c r="F911" s="30"/>
      <c r="G911" s="158"/>
      <c r="H911" s="30"/>
      <c r="I911" s="30"/>
      <c r="J911" s="29"/>
      <c r="K911" s="2"/>
      <c r="L911" s="2"/>
    </row>
    <row r="912" spans="1:12" ht="12.75" customHeight="1" x14ac:dyDescent="0.2">
      <c r="A912" s="3"/>
      <c r="B912" s="3"/>
      <c r="C912" s="3"/>
      <c r="D912" s="4"/>
      <c r="E912" s="3"/>
      <c r="F912" s="30"/>
      <c r="G912" s="158"/>
      <c r="H912" s="30"/>
      <c r="I912" s="30"/>
      <c r="J912" s="29"/>
      <c r="K912" s="2"/>
      <c r="L912" s="2"/>
    </row>
    <row r="913" spans="1:12" ht="12.75" customHeight="1" x14ac:dyDescent="0.2">
      <c r="A913" s="3"/>
      <c r="B913" s="3"/>
      <c r="C913" s="3"/>
      <c r="D913" s="4"/>
      <c r="E913" s="3"/>
      <c r="F913" s="30"/>
      <c r="G913" s="158"/>
      <c r="H913" s="30"/>
      <c r="I913" s="30"/>
      <c r="J913" s="29"/>
      <c r="K913" s="2"/>
      <c r="L913" s="2"/>
    </row>
    <row r="914" spans="1:12" ht="12.75" customHeight="1" x14ac:dyDescent="0.2">
      <c r="A914" s="3"/>
      <c r="B914" s="3"/>
      <c r="C914" s="3"/>
      <c r="D914" s="4"/>
      <c r="E914" s="3"/>
      <c r="F914" s="30"/>
      <c r="G914" s="158"/>
      <c r="H914" s="30"/>
      <c r="I914" s="30"/>
      <c r="J914" s="29"/>
      <c r="K914" s="2"/>
      <c r="L914" s="2"/>
    </row>
    <row r="915" spans="1:12" ht="12.75" customHeight="1" x14ac:dyDescent="0.2">
      <c r="A915" s="3"/>
      <c r="B915" s="3"/>
      <c r="C915" s="3"/>
      <c r="D915" s="4"/>
      <c r="E915" s="3"/>
      <c r="F915" s="30"/>
      <c r="G915" s="158"/>
      <c r="H915" s="30"/>
      <c r="I915" s="30"/>
      <c r="J915" s="29"/>
      <c r="K915" s="2"/>
      <c r="L915" s="2"/>
    </row>
    <row r="916" spans="1:12" ht="12.75" customHeight="1" x14ac:dyDescent="0.2">
      <c r="A916" s="3"/>
      <c r="B916" s="3"/>
      <c r="C916" s="3"/>
      <c r="D916" s="4"/>
      <c r="E916" s="3"/>
      <c r="F916" s="30"/>
      <c r="G916" s="158"/>
      <c r="H916" s="30"/>
      <c r="I916" s="30"/>
      <c r="J916" s="29"/>
      <c r="K916" s="2"/>
      <c r="L916" s="2"/>
    </row>
    <row r="917" spans="1:12" ht="12.75" customHeight="1" x14ac:dyDescent="0.2">
      <c r="A917" s="3"/>
      <c r="B917" s="3"/>
      <c r="C917" s="3"/>
      <c r="D917" s="4"/>
      <c r="E917" s="3"/>
      <c r="F917" s="30"/>
      <c r="G917" s="158"/>
      <c r="H917" s="30"/>
      <c r="I917" s="30"/>
      <c r="J917" s="29"/>
      <c r="K917" s="2"/>
      <c r="L917" s="2"/>
    </row>
    <row r="918" spans="1:12" ht="12.75" customHeight="1" x14ac:dyDescent="0.2">
      <c r="A918" s="3"/>
      <c r="B918" s="3"/>
      <c r="C918" s="3"/>
      <c r="D918" s="4"/>
      <c r="E918" s="3"/>
      <c r="F918" s="30"/>
      <c r="G918" s="158"/>
      <c r="H918" s="30"/>
      <c r="I918" s="30"/>
      <c r="J918" s="29"/>
      <c r="K918" s="2"/>
      <c r="L918" s="2"/>
    </row>
    <row r="919" spans="1:12" ht="12.75" customHeight="1" x14ac:dyDescent="0.2">
      <c r="A919" s="3"/>
      <c r="B919" s="3"/>
      <c r="C919" s="3"/>
      <c r="D919" s="4"/>
      <c r="E919" s="3"/>
      <c r="F919" s="30"/>
      <c r="G919" s="158"/>
      <c r="H919" s="30"/>
      <c r="I919" s="30"/>
      <c r="J919" s="29"/>
      <c r="K919" s="2"/>
      <c r="L919" s="2"/>
    </row>
    <row r="920" spans="1:12" ht="12.75" customHeight="1" x14ac:dyDescent="0.2">
      <c r="A920" s="3"/>
      <c r="B920" s="3"/>
      <c r="C920" s="3"/>
      <c r="D920" s="4"/>
      <c r="E920" s="3"/>
      <c r="F920" s="30"/>
      <c r="G920" s="158"/>
      <c r="H920" s="30"/>
      <c r="I920" s="30"/>
      <c r="J920" s="29"/>
      <c r="K920" s="2"/>
      <c r="L920" s="2"/>
    </row>
    <row r="921" spans="1:12" ht="12.75" customHeight="1" x14ac:dyDescent="0.2">
      <c r="A921" s="3"/>
      <c r="B921" s="3"/>
      <c r="C921" s="3"/>
      <c r="D921" s="4"/>
      <c r="E921" s="3"/>
      <c r="F921" s="30"/>
      <c r="G921" s="158"/>
      <c r="H921" s="30"/>
      <c r="I921" s="30"/>
      <c r="J921" s="29"/>
      <c r="K921" s="2"/>
      <c r="L921" s="2"/>
    </row>
    <row r="922" spans="1:12" ht="12.75" customHeight="1" x14ac:dyDescent="0.2">
      <c r="A922" s="3"/>
      <c r="B922" s="3"/>
      <c r="C922" s="3"/>
      <c r="D922" s="4"/>
      <c r="E922" s="3"/>
      <c r="F922" s="30"/>
      <c r="G922" s="158"/>
      <c r="H922" s="30"/>
      <c r="I922" s="30"/>
      <c r="J922" s="29"/>
      <c r="K922" s="2"/>
      <c r="L922" s="2"/>
    </row>
    <row r="923" spans="1:12" ht="12.75" customHeight="1" x14ac:dyDescent="0.2">
      <c r="A923" s="3"/>
      <c r="B923" s="3"/>
      <c r="C923" s="3"/>
      <c r="D923" s="4"/>
      <c r="E923" s="3"/>
      <c r="F923" s="30"/>
      <c r="G923" s="158"/>
      <c r="H923" s="30"/>
      <c r="I923" s="30"/>
      <c r="J923" s="29"/>
      <c r="K923" s="2"/>
      <c r="L923" s="2"/>
    </row>
    <row r="924" spans="1:12" ht="12.75" customHeight="1" x14ac:dyDescent="0.2">
      <c r="A924" s="3"/>
      <c r="B924" s="3"/>
      <c r="C924" s="3"/>
      <c r="D924" s="4"/>
      <c r="E924" s="3"/>
      <c r="F924" s="30"/>
      <c r="G924" s="158"/>
      <c r="H924" s="30"/>
      <c r="I924" s="30"/>
      <c r="J924" s="29"/>
      <c r="K924" s="2"/>
      <c r="L924" s="2"/>
    </row>
    <row r="925" spans="1:12" ht="12.75" customHeight="1" x14ac:dyDescent="0.2">
      <c r="A925" s="3"/>
      <c r="B925" s="3"/>
      <c r="C925" s="3"/>
      <c r="D925" s="4"/>
      <c r="E925" s="3"/>
      <c r="F925" s="30"/>
      <c r="G925" s="158"/>
      <c r="H925" s="30"/>
      <c r="I925" s="30"/>
      <c r="J925" s="29"/>
      <c r="K925" s="2"/>
      <c r="L925" s="2"/>
    </row>
    <row r="926" spans="1:12" ht="12.75" customHeight="1" x14ac:dyDescent="0.2">
      <c r="A926" s="3"/>
      <c r="B926" s="3"/>
      <c r="C926" s="3"/>
      <c r="D926" s="4"/>
      <c r="E926" s="3"/>
      <c r="F926" s="30"/>
      <c r="G926" s="158"/>
      <c r="H926" s="30"/>
      <c r="I926" s="30"/>
      <c r="J926" s="29"/>
      <c r="K926" s="2"/>
      <c r="L926" s="2"/>
    </row>
    <row r="927" spans="1:12" ht="12.75" customHeight="1" x14ac:dyDescent="0.2">
      <c r="A927" s="3"/>
      <c r="B927" s="3"/>
      <c r="C927" s="3"/>
      <c r="D927" s="4"/>
      <c r="E927" s="3"/>
      <c r="F927" s="30"/>
      <c r="G927" s="158"/>
      <c r="H927" s="30"/>
      <c r="I927" s="30"/>
      <c r="J927" s="29"/>
      <c r="K927" s="2"/>
      <c r="L927" s="2"/>
    </row>
    <row r="928" spans="1:12" ht="12.75" customHeight="1" x14ac:dyDescent="0.2">
      <c r="A928" s="3"/>
      <c r="B928" s="3"/>
      <c r="C928" s="3"/>
      <c r="D928" s="4"/>
      <c r="E928" s="3"/>
      <c r="F928" s="30"/>
      <c r="G928" s="158"/>
      <c r="H928" s="30"/>
      <c r="I928" s="30"/>
      <c r="J928" s="29"/>
      <c r="K928" s="2"/>
      <c r="L928" s="2"/>
    </row>
    <row r="929" spans="1:12" ht="12.75" customHeight="1" x14ac:dyDescent="0.2">
      <c r="A929" s="3"/>
      <c r="B929" s="3"/>
      <c r="C929" s="3"/>
      <c r="D929" s="4"/>
      <c r="E929" s="3"/>
      <c r="F929" s="30"/>
      <c r="G929" s="158"/>
      <c r="H929" s="30"/>
      <c r="I929" s="30"/>
      <c r="J929" s="29"/>
      <c r="K929" s="2"/>
      <c r="L929" s="2"/>
    </row>
    <row r="930" spans="1:12" ht="12.75" customHeight="1" x14ac:dyDescent="0.2">
      <c r="A930" s="3"/>
      <c r="B930" s="3"/>
      <c r="C930" s="3"/>
      <c r="D930" s="4"/>
      <c r="E930" s="3"/>
      <c r="F930" s="30"/>
      <c r="G930" s="158"/>
      <c r="H930" s="30"/>
      <c r="I930" s="30"/>
      <c r="J930" s="29"/>
      <c r="K930" s="2"/>
      <c r="L930" s="2"/>
    </row>
    <row r="931" spans="1:12" ht="12.75" customHeight="1" x14ac:dyDescent="0.2">
      <c r="A931" s="3"/>
      <c r="B931" s="3"/>
      <c r="C931" s="3"/>
      <c r="D931" s="4"/>
      <c r="E931" s="3"/>
      <c r="F931" s="30"/>
      <c r="G931" s="158"/>
      <c r="H931" s="30"/>
      <c r="I931" s="30"/>
      <c r="J931" s="29"/>
      <c r="K931" s="2"/>
      <c r="L931" s="2"/>
    </row>
    <row r="932" spans="1:12" ht="12.75" customHeight="1" x14ac:dyDescent="0.2">
      <c r="A932" s="3"/>
      <c r="B932" s="3"/>
      <c r="C932" s="3"/>
      <c r="D932" s="4"/>
      <c r="E932" s="3"/>
      <c r="F932" s="30"/>
      <c r="G932" s="158"/>
      <c r="H932" s="30"/>
      <c r="I932" s="30"/>
      <c r="J932" s="29"/>
      <c r="K932" s="2"/>
      <c r="L932" s="2"/>
    </row>
    <row r="933" spans="1:12" ht="12.75" customHeight="1" x14ac:dyDescent="0.2">
      <c r="A933" s="3"/>
      <c r="B933" s="3"/>
      <c r="C933" s="3"/>
      <c r="D933" s="4"/>
      <c r="E933" s="3"/>
      <c r="F933" s="30"/>
      <c r="G933" s="158"/>
      <c r="H933" s="30"/>
      <c r="I933" s="30"/>
      <c r="J933" s="29"/>
      <c r="K933" s="2"/>
      <c r="L933" s="2"/>
    </row>
    <row r="934" spans="1:12" ht="12.75" customHeight="1" x14ac:dyDescent="0.2">
      <c r="A934" s="3"/>
      <c r="B934" s="3"/>
      <c r="C934" s="3"/>
      <c r="D934" s="4"/>
      <c r="E934" s="3"/>
      <c r="F934" s="30"/>
      <c r="G934" s="158"/>
      <c r="H934" s="30"/>
      <c r="I934" s="30"/>
      <c r="J934" s="29"/>
      <c r="K934" s="2"/>
      <c r="L934" s="2"/>
    </row>
    <row r="935" spans="1:12" ht="12.75" customHeight="1" x14ac:dyDescent="0.2">
      <c r="A935" s="3"/>
      <c r="B935" s="3"/>
      <c r="C935" s="3"/>
      <c r="D935" s="4"/>
      <c r="E935" s="3"/>
      <c r="F935" s="30"/>
      <c r="G935" s="158"/>
      <c r="H935" s="30"/>
      <c r="I935" s="30"/>
      <c r="J935" s="29"/>
      <c r="K935" s="2"/>
      <c r="L935" s="2"/>
    </row>
    <row r="936" spans="1:12" ht="12.75" customHeight="1" x14ac:dyDescent="0.2">
      <c r="A936" s="3"/>
      <c r="B936" s="3"/>
      <c r="C936" s="3"/>
      <c r="D936" s="4"/>
      <c r="E936" s="3"/>
      <c r="F936" s="30"/>
      <c r="G936" s="158"/>
      <c r="H936" s="30"/>
      <c r="I936" s="30"/>
      <c r="J936" s="29"/>
      <c r="K936" s="2"/>
      <c r="L936" s="2"/>
    </row>
    <row r="937" spans="1:12" ht="12.75" customHeight="1" x14ac:dyDescent="0.2">
      <c r="A937" s="3"/>
      <c r="B937" s="3"/>
      <c r="C937" s="3"/>
      <c r="D937" s="4"/>
      <c r="E937" s="3"/>
      <c r="F937" s="30"/>
      <c r="G937" s="158"/>
      <c r="H937" s="30"/>
      <c r="I937" s="30"/>
      <c r="J937" s="29"/>
      <c r="K937" s="2"/>
      <c r="L937" s="2"/>
    </row>
    <row r="938" spans="1:12" ht="12.75" customHeight="1" x14ac:dyDescent="0.2">
      <c r="A938" s="3"/>
      <c r="B938" s="3"/>
      <c r="C938" s="3"/>
      <c r="D938" s="4"/>
      <c r="E938" s="3"/>
      <c r="F938" s="30"/>
      <c r="G938" s="158"/>
      <c r="H938" s="30"/>
      <c r="I938" s="30"/>
      <c r="J938" s="29"/>
      <c r="K938" s="2"/>
      <c r="L938" s="2"/>
    </row>
    <row r="939" spans="1:12" ht="12.75" customHeight="1" x14ac:dyDescent="0.2">
      <c r="A939" s="3"/>
      <c r="B939" s="3"/>
      <c r="C939" s="3"/>
      <c r="D939" s="4"/>
      <c r="E939" s="3"/>
      <c r="F939" s="30"/>
      <c r="G939" s="158"/>
      <c r="H939" s="30"/>
      <c r="I939" s="30"/>
      <c r="J939" s="29"/>
      <c r="K939" s="2"/>
      <c r="L939" s="2"/>
    </row>
    <row r="940" spans="1:12" ht="12.75" customHeight="1" x14ac:dyDescent="0.2">
      <c r="A940" s="3"/>
      <c r="B940" s="3"/>
      <c r="C940" s="3"/>
      <c r="D940" s="4"/>
      <c r="E940" s="3"/>
      <c r="F940" s="30"/>
      <c r="G940" s="158"/>
      <c r="H940" s="30"/>
      <c r="I940" s="30"/>
      <c r="J940" s="29"/>
      <c r="K940" s="2"/>
      <c r="L940" s="2"/>
    </row>
    <row r="941" spans="1:12" ht="12.75" customHeight="1" x14ac:dyDescent="0.2">
      <c r="A941" s="3"/>
      <c r="B941" s="3"/>
      <c r="C941" s="3"/>
      <c r="D941" s="4"/>
      <c r="E941" s="3"/>
      <c r="F941" s="30"/>
      <c r="G941" s="158"/>
      <c r="H941" s="30"/>
      <c r="I941" s="30"/>
      <c r="J941" s="29"/>
      <c r="K941" s="2"/>
      <c r="L941" s="2"/>
    </row>
    <row r="942" spans="1:12" ht="12.75" customHeight="1" x14ac:dyDescent="0.2">
      <c r="A942" s="3"/>
      <c r="B942" s="3"/>
      <c r="C942" s="3"/>
      <c r="D942" s="4"/>
      <c r="E942" s="3"/>
      <c r="F942" s="30"/>
      <c r="G942" s="158"/>
      <c r="H942" s="30"/>
      <c r="I942" s="30"/>
      <c r="J942" s="29"/>
      <c r="K942" s="2"/>
      <c r="L942" s="2"/>
    </row>
    <row r="943" spans="1:12" ht="12.75" customHeight="1" x14ac:dyDescent="0.2">
      <c r="A943" s="3"/>
      <c r="B943" s="3"/>
      <c r="C943" s="3"/>
      <c r="D943" s="4"/>
      <c r="E943" s="3"/>
      <c r="F943" s="30"/>
      <c r="G943" s="158"/>
      <c r="H943" s="30"/>
      <c r="I943" s="30"/>
      <c r="J943" s="29"/>
      <c r="K943" s="2"/>
      <c r="L943" s="2"/>
    </row>
    <row r="944" spans="1:12" ht="12.75" customHeight="1" x14ac:dyDescent="0.2">
      <c r="A944" s="3"/>
      <c r="B944" s="3"/>
      <c r="C944" s="3"/>
      <c r="D944" s="4"/>
      <c r="E944" s="3"/>
      <c r="F944" s="30"/>
      <c r="G944" s="158"/>
      <c r="H944" s="30"/>
      <c r="I944" s="30"/>
      <c r="J944" s="29"/>
      <c r="K944" s="2"/>
      <c r="L944" s="2"/>
    </row>
    <row r="945" spans="1:12" ht="12.75" customHeight="1" x14ac:dyDescent="0.2">
      <c r="A945" s="3"/>
      <c r="B945" s="3"/>
      <c r="C945" s="3"/>
      <c r="D945" s="4"/>
      <c r="E945" s="3"/>
      <c r="F945" s="30"/>
      <c r="G945" s="158"/>
      <c r="H945" s="30"/>
      <c r="I945" s="30"/>
      <c r="J945" s="29"/>
      <c r="K945" s="2"/>
      <c r="L945" s="2"/>
    </row>
    <row r="946" spans="1:12" ht="12.75" customHeight="1" x14ac:dyDescent="0.2">
      <c r="A946" s="3"/>
      <c r="B946" s="3"/>
      <c r="C946" s="3"/>
      <c r="D946" s="4"/>
      <c r="E946" s="3"/>
      <c r="F946" s="30"/>
      <c r="G946" s="158"/>
      <c r="H946" s="30"/>
      <c r="I946" s="30"/>
      <c r="J946" s="29"/>
      <c r="K946" s="2"/>
      <c r="L946" s="2"/>
    </row>
    <row r="947" spans="1:12" ht="12.75" customHeight="1" x14ac:dyDescent="0.2">
      <c r="A947" s="3"/>
      <c r="B947" s="3"/>
      <c r="C947" s="3"/>
      <c r="D947" s="4"/>
      <c r="E947" s="3"/>
      <c r="F947" s="30"/>
      <c r="G947" s="158"/>
      <c r="H947" s="30"/>
      <c r="I947" s="30"/>
      <c r="J947" s="29"/>
      <c r="K947" s="2"/>
      <c r="L947" s="2"/>
    </row>
    <row r="948" spans="1:12" ht="12.75" customHeight="1" x14ac:dyDescent="0.2">
      <c r="A948" s="3"/>
      <c r="B948" s="3"/>
      <c r="C948" s="3"/>
      <c r="D948" s="4"/>
      <c r="E948" s="3"/>
      <c r="F948" s="30"/>
      <c r="G948" s="158"/>
      <c r="H948" s="30"/>
      <c r="I948" s="30"/>
      <c r="J948" s="29"/>
      <c r="K948" s="2"/>
      <c r="L948" s="2"/>
    </row>
    <row r="949" spans="1:12" ht="12.75" customHeight="1" x14ac:dyDescent="0.2">
      <c r="A949" s="3"/>
      <c r="B949" s="3"/>
      <c r="C949" s="3"/>
      <c r="D949" s="4"/>
      <c r="E949" s="3"/>
      <c r="F949" s="30"/>
      <c r="G949" s="158"/>
      <c r="H949" s="30"/>
      <c r="I949" s="30"/>
      <c r="J949" s="29"/>
      <c r="K949" s="2"/>
      <c r="L949" s="2"/>
    </row>
    <row r="950" spans="1:12" ht="12.75" customHeight="1" x14ac:dyDescent="0.2">
      <c r="A950" s="3"/>
      <c r="B950" s="3"/>
      <c r="C950" s="3"/>
      <c r="D950" s="4"/>
      <c r="E950" s="3"/>
      <c r="F950" s="30"/>
      <c r="G950" s="158"/>
      <c r="H950" s="30"/>
      <c r="I950" s="30"/>
      <c r="J950" s="29"/>
      <c r="K950" s="2"/>
      <c r="L950" s="2"/>
    </row>
    <row r="951" spans="1:12" ht="12.75" customHeight="1" x14ac:dyDescent="0.2">
      <c r="A951" s="3"/>
      <c r="B951" s="3"/>
      <c r="C951" s="3"/>
      <c r="D951" s="4"/>
      <c r="E951" s="3"/>
      <c r="F951" s="30"/>
      <c r="G951" s="158"/>
      <c r="H951" s="30"/>
      <c r="I951" s="30"/>
      <c r="J951" s="29"/>
      <c r="K951" s="2"/>
      <c r="L951" s="2"/>
    </row>
    <row r="952" spans="1:12" ht="12.75" customHeight="1" x14ac:dyDescent="0.2">
      <c r="A952" s="3"/>
      <c r="B952" s="3"/>
      <c r="C952" s="3"/>
      <c r="D952" s="4"/>
      <c r="E952" s="3"/>
      <c r="F952" s="30"/>
      <c r="G952" s="158"/>
      <c r="H952" s="30"/>
      <c r="I952" s="30"/>
      <c r="J952" s="29"/>
      <c r="K952" s="2"/>
      <c r="L952" s="2"/>
    </row>
    <row r="953" spans="1:12" ht="12.75" customHeight="1" x14ac:dyDescent="0.2">
      <c r="A953" s="3"/>
      <c r="B953" s="3"/>
      <c r="C953" s="3"/>
      <c r="D953" s="4"/>
      <c r="E953" s="3"/>
      <c r="F953" s="30"/>
      <c r="G953" s="158"/>
      <c r="H953" s="30"/>
      <c r="I953" s="30"/>
      <c r="J953" s="29"/>
      <c r="K953" s="2"/>
      <c r="L953" s="2"/>
    </row>
    <row r="954" spans="1:12" ht="12.75" customHeight="1" x14ac:dyDescent="0.2">
      <c r="A954" s="3"/>
      <c r="B954" s="3"/>
      <c r="C954" s="3"/>
      <c r="D954" s="4"/>
      <c r="E954" s="3"/>
      <c r="F954" s="30"/>
      <c r="G954" s="158"/>
      <c r="H954" s="30"/>
      <c r="I954" s="30"/>
      <c r="J954" s="29"/>
      <c r="K954" s="2"/>
      <c r="L954" s="2"/>
    </row>
    <row r="955" spans="1:12" ht="12.75" customHeight="1" x14ac:dyDescent="0.2">
      <c r="A955" s="3"/>
      <c r="B955" s="3"/>
      <c r="C955" s="3"/>
      <c r="D955" s="4"/>
      <c r="E955" s="3"/>
      <c r="F955" s="30"/>
      <c r="G955" s="158"/>
      <c r="H955" s="30"/>
      <c r="I955" s="30"/>
      <c r="J955" s="29"/>
      <c r="K955" s="2"/>
      <c r="L955" s="2"/>
    </row>
    <row r="956" spans="1:12" ht="12.75" customHeight="1" x14ac:dyDescent="0.2">
      <c r="A956" s="3"/>
      <c r="B956" s="3"/>
      <c r="C956" s="3"/>
      <c r="D956" s="4"/>
      <c r="E956" s="3"/>
      <c r="F956" s="30"/>
      <c r="G956" s="158"/>
      <c r="H956" s="30"/>
      <c r="I956" s="30"/>
      <c r="J956" s="29"/>
      <c r="K956" s="2"/>
      <c r="L956" s="2"/>
    </row>
    <row r="957" spans="1:12" ht="12.75" customHeight="1" x14ac:dyDescent="0.2">
      <c r="A957" s="3"/>
      <c r="B957" s="3"/>
      <c r="C957" s="3"/>
      <c r="D957" s="4"/>
      <c r="E957" s="3"/>
      <c r="F957" s="30"/>
      <c r="G957" s="158"/>
      <c r="H957" s="30"/>
      <c r="I957" s="30"/>
      <c r="J957" s="29"/>
      <c r="K957" s="2"/>
      <c r="L957" s="2"/>
    </row>
    <row r="958" spans="1:12" ht="12.75" customHeight="1" x14ac:dyDescent="0.2">
      <c r="A958" s="3"/>
      <c r="B958" s="3"/>
      <c r="C958" s="3"/>
      <c r="D958" s="4"/>
      <c r="E958" s="3"/>
      <c r="F958" s="30"/>
      <c r="G958" s="158"/>
      <c r="H958" s="30"/>
      <c r="I958" s="30"/>
      <c r="J958" s="29"/>
      <c r="K958" s="2"/>
      <c r="L958" s="2"/>
    </row>
    <row r="959" spans="1:12" ht="12.75" customHeight="1" x14ac:dyDescent="0.2">
      <c r="A959" s="3"/>
      <c r="B959" s="3"/>
      <c r="C959" s="3"/>
      <c r="D959" s="4"/>
      <c r="E959" s="3"/>
      <c r="F959" s="30"/>
      <c r="G959" s="158"/>
      <c r="H959" s="30"/>
      <c r="I959" s="30"/>
      <c r="J959" s="29"/>
      <c r="K959" s="2"/>
      <c r="L959" s="2"/>
    </row>
    <row r="960" spans="1:12" ht="12.75" customHeight="1" x14ac:dyDescent="0.2">
      <c r="A960" s="3"/>
      <c r="B960" s="3"/>
      <c r="C960" s="3"/>
      <c r="D960" s="4"/>
      <c r="E960" s="3"/>
      <c r="F960" s="30"/>
      <c r="G960" s="158"/>
      <c r="H960" s="30"/>
      <c r="I960" s="30"/>
      <c r="J960" s="29"/>
      <c r="K960" s="2"/>
      <c r="L960" s="2"/>
    </row>
    <row r="961" spans="1:12" ht="12.75" customHeight="1" x14ac:dyDescent="0.2">
      <c r="A961" s="3"/>
      <c r="B961" s="3"/>
      <c r="C961" s="3"/>
      <c r="D961" s="4"/>
      <c r="E961" s="3"/>
      <c r="F961" s="30"/>
      <c r="G961" s="158"/>
      <c r="H961" s="30"/>
      <c r="I961" s="30"/>
      <c r="J961" s="29"/>
      <c r="K961" s="2"/>
      <c r="L961" s="2"/>
    </row>
    <row r="962" spans="1:12" ht="12.75" customHeight="1" x14ac:dyDescent="0.2">
      <c r="A962" s="3"/>
      <c r="B962" s="3"/>
      <c r="C962" s="3"/>
      <c r="D962" s="4"/>
      <c r="E962" s="3"/>
      <c r="F962" s="30"/>
      <c r="G962" s="158"/>
      <c r="H962" s="30"/>
      <c r="I962" s="30"/>
      <c r="J962" s="29"/>
      <c r="K962" s="2"/>
      <c r="L962" s="2"/>
    </row>
    <row r="963" spans="1:12" ht="12.75" customHeight="1" x14ac:dyDescent="0.2">
      <c r="A963" s="3"/>
      <c r="B963" s="3"/>
      <c r="C963" s="3"/>
      <c r="D963" s="4"/>
      <c r="E963" s="3"/>
      <c r="F963" s="30"/>
      <c r="G963" s="158"/>
      <c r="H963" s="30"/>
      <c r="I963" s="30"/>
      <c r="J963" s="29"/>
      <c r="K963" s="2"/>
      <c r="L963" s="2"/>
    </row>
    <row r="964" spans="1:12" ht="12.75" customHeight="1" x14ac:dyDescent="0.2">
      <c r="A964" s="3"/>
      <c r="B964" s="3"/>
      <c r="C964" s="3"/>
      <c r="D964" s="4"/>
      <c r="E964" s="3"/>
      <c r="F964" s="30"/>
      <c r="G964" s="158"/>
      <c r="H964" s="30"/>
      <c r="I964" s="30"/>
      <c r="J964" s="29"/>
      <c r="K964" s="2"/>
      <c r="L964" s="2"/>
    </row>
    <row r="965" spans="1:12" ht="12.75" customHeight="1" x14ac:dyDescent="0.2">
      <c r="A965" s="3"/>
      <c r="B965" s="3"/>
      <c r="C965" s="3"/>
      <c r="D965" s="4"/>
      <c r="E965" s="3"/>
      <c r="F965" s="30"/>
      <c r="G965" s="158"/>
      <c r="H965" s="30"/>
      <c r="I965" s="30"/>
      <c r="J965" s="29"/>
      <c r="K965" s="2"/>
      <c r="L965" s="2"/>
    </row>
    <row r="966" spans="1:12" ht="12.75" customHeight="1" x14ac:dyDescent="0.2">
      <c r="A966" s="3"/>
      <c r="B966" s="3"/>
      <c r="C966" s="3"/>
      <c r="D966" s="4"/>
      <c r="E966" s="3"/>
      <c r="F966" s="30"/>
      <c r="G966" s="158"/>
      <c r="H966" s="30"/>
      <c r="I966" s="30"/>
      <c r="J966" s="29"/>
      <c r="K966" s="2"/>
      <c r="L966" s="2"/>
    </row>
    <row r="967" spans="1:12" ht="12.75" customHeight="1" x14ac:dyDescent="0.2">
      <c r="A967" s="3"/>
      <c r="B967" s="3"/>
      <c r="C967" s="3"/>
      <c r="D967" s="4"/>
      <c r="E967" s="3"/>
      <c r="F967" s="30"/>
      <c r="G967" s="158"/>
      <c r="H967" s="30"/>
      <c r="I967" s="30"/>
      <c r="J967" s="29"/>
      <c r="K967" s="2"/>
      <c r="L967" s="2"/>
    </row>
    <row r="968" spans="1:12" ht="12.75" customHeight="1" x14ac:dyDescent="0.2">
      <c r="A968" s="3"/>
      <c r="B968" s="3"/>
      <c r="C968" s="3"/>
      <c r="D968" s="4"/>
      <c r="E968" s="3"/>
      <c r="F968" s="30"/>
      <c r="G968" s="158"/>
      <c r="H968" s="30"/>
      <c r="I968" s="30"/>
      <c r="J968" s="29"/>
      <c r="K968" s="2"/>
      <c r="L968" s="2"/>
    </row>
    <row r="969" spans="1:12" ht="12.75" customHeight="1" x14ac:dyDescent="0.2">
      <c r="A969" s="3"/>
      <c r="B969" s="3"/>
      <c r="C969" s="3"/>
      <c r="D969" s="4"/>
      <c r="E969" s="3"/>
      <c r="F969" s="30"/>
      <c r="G969" s="158"/>
      <c r="H969" s="30"/>
      <c r="I969" s="30"/>
      <c r="J969" s="29"/>
      <c r="K969" s="2"/>
      <c r="L969" s="2"/>
    </row>
    <row r="970" spans="1:12" ht="12.75" customHeight="1" x14ac:dyDescent="0.2">
      <c r="A970" s="3"/>
      <c r="B970" s="3"/>
      <c r="C970" s="3"/>
      <c r="D970" s="4"/>
      <c r="E970" s="3"/>
      <c r="F970" s="30"/>
      <c r="G970" s="158"/>
      <c r="H970" s="30"/>
      <c r="I970" s="30"/>
      <c r="J970" s="29"/>
      <c r="K970" s="2"/>
      <c r="L970" s="2"/>
    </row>
    <row r="971" spans="1:12" ht="12.75" customHeight="1" x14ac:dyDescent="0.2">
      <c r="A971" s="3"/>
      <c r="B971" s="3"/>
      <c r="C971" s="3"/>
      <c r="D971" s="4"/>
      <c r="E971" s="3"/>
      <c r="F971" s="30"/>
      <c r="G971" s="158"/>
      <c r="H971" s="30"/>
      <c r="I971" s="30"/>
      <c r="J971" s="29"/>
      <c r="K971" s="2"/>
      <c r="L971" s="2"/>
    </row>
    <row r="972" spans="1:12" ht="12.75" customHeight="1" x14ac:dyDescent="0.2">
      <c r="A972" s="3"/>
      <c r="B972" s="3"/>
      <c r="C972" s="3"/>
      <c r="D972" s="4"/>
      <c r="E972" s="3"/>
      <c r="F972" s="30"/>
      <c r="G972" s="158"/>
      <c r="H972" s="30"/>
      <c r="I972" s="30"/>
      <c r="J972" s="29"/>
      <c r="K972" s="2"/>
      <c r="L972" s="2"/>
    </row>
    <row r="973" spans="1:12" ht="12.75" customHeight="1" x14ac:dyDescent="0.2">
      <c r="A973" s="3"/>
      <c r="B973" s="3"/>
      <c r="C973" s="3"/>
      <c r="D973" s="4"/>
      <c r="E973" s="3"/>
      <c r="F973" s="30"/>
      <c r="G973" s="158"/>
      <c r="H973" s="30"/>
      <c r="I973" s="30"/>
      <c r="J973" s="29"/>
      <c r="K973" s="2"/>
      <c r="L973" s="2"/>
    </row>
    <row r="974" spans="1:12" ht="12.75" customHeight="1" x14ac:dyDescent="0.2">
      <c r="A974" s="3"/>
      <c r="B974" s="3"/>
      <c r="C974" s="3"/>
      <c r="D974" s="4"/>
      <c r="E974" s="3"/>
      <c r="F974" s="30"/>
      <c r="G974" s="158"/>
      <c r="H974" s="30"/>
      <c r="I974" s="30"/>
      <c r="J974" s="29"/>
      <c r="K974" s="2"/>
      <c r="L974" s="2"/>
    </row>
    <row r="975" spans="1:12" ht="12.75" customHeight="1" x14ac:dyDescent="0.2">
      <c r="A975" s="3"/>
      <c r="B975" s="3"/>
      <c r="C975" s="3"/>
      <c r="D975" s="4"/>
      <c r="E975" s="3"/>
      <c r="F975" s="30"/>
      <c r="G975" s="158"/>
      <c r="H975" s="30"/>
      <c r="I975" s="30"/>
      <c r="J975" s="29"/>
      <c r="K975" s="2"/>
      <c r="L975" s="2"/>
    </row>
    <row r="976" spans="1:12" ht="12.75" customHeight="1" x14ac:dyDescent="0.2">
      <c r="A976" s="3"/>
      <c r="B976" s="3"/>
      <c r="C976" s="3"/>
      <c r="D976" s="4"/>
      <c r="E976" s="3"/>
      <c r="F976" s="30"/>
      <c r="G976" s="158"/>
      <c r="H976" s="30"/>
      <c r="I976" s="30"/>
      <c r="J976" s="29"/>
      <c r="K976" s="2"/>
      <c r="L976" s="2"/>
    </row>
    <row r="977" spans="1:12" ht="12.75" customHeight="1" x14ac:dyDescent="0.2">
      <c r="A977" s="3"/>
      <c r="B977" s="3"/>
      <c r="C977" s="3"/>
      <c r="D977" s="4"/>
      <c r="E977" s="3"/>
      <c r="F977" s="30"/>
      <c r="G977" s="158"/>
      <c r="H977" s="30"/>
      <c r="I977" s="30"/>
      <c r="J977" s="29"/>
      <c r="K977" s="2"/>
      <c r="L977" s="2"/>
    </row>
    <row r="978" spans="1:12" ht="12.75" customHeight="1" x14ac:dyDescent="0.2">
      <c r="A978" s="3"/>
      <c r="B978" s="3"/>
      <c r="C978" s="3"/>
      <c r="D978" s="4"/>
      <c r="E978" s="3"/>
      <c r="F978" s="30"/>
      <c r="G978" s="158"/>
      <c r="H978" s="30"/>
      <c r="I978" s="30"/>
      <c r="J978" s="29"/>
      <c r="K978" s="2"/>
      <c r="L978" s="2"/>
    </row>
    <row r="979" spans="1:12" ht="12.75" customHeight="1" x14ac:dyDescent="0.2">
      <c r="A979" s="3"/>
      <c r="B979" s="3"/>
      <c r="C979" s="3"/>
      <c r="D979" s="4"/>
      <c r="E979" s="3"/>
      <c r="F979" s="30"/>
      <c r="G979" s="158"/>
      <c r="H979" s="30"/>
      <c r="I979" s="30"/>
      <c r="J979" s="29"/>
      <c r="K979" s="2"/>
      <c r="L979" s="2"/>
    </row>
    <row r="980" spans="1:12" ht="12.75" customHeight="1" x14ac:dyDescent="0.2">
      <c r="A980" s="3"/>
      <c r="B980" s="3"/>
      <c r="C980" s="3"/>
      <c r="D980" s="4"/>
      <c r="E980" s="3"/>
      <c r="F980" s="30"/>
      <c r="G980" s="158"/>
      <c r="H980" s="30"/>
      <c r="I980" s="30"/>
      <c r="J980" s="29"/>
      <c r="K980" s="2"/>
      <c r="L980" s="2"/>
    </row>
    <row r="981" spans="1:12" ht="12.75" customHeight="1" x14ac:dyDescent="0.2">
      <c r="A981" s="3"/>
      <c r="B981" s="3"/>
      <c r="C981" s="3"/>
      <c r="D981" s="4"/>
      <c r="E981" s="3"/>
      <c r="F981" s="30"/>
      <c r="G981" s="158"/>
      <c r="H981" s="30"/>
      <c r="I981" s="30"/>
      <c r="J981" s="29"/>
      <c r="K981" s="2"/>
      <c r="L981" s="2"/>
    </row>
    <row r="982" spans="1:12" ht="12.75" customHeight="1" x14ac:dyDescent="0.2">
      <c r="A982" s="3"/>
      <c r="B982" s="3"/>
      <c r="C982" s="3"/>
      <c r="D982" s="4"/>
      <c r="E982" s="3"/>
      <c r="F982" s="30"/>
      <c r="G982" s="158"/>
      <c r="H982" s="30"/>
      <c r="I982" s="30"/>
      <c r="J982" s="29"/>
      <c r="K982" s="2"/>
      <c r="L982" s="2"/>
    </row>
    <row r="983" spans="1:12" ht="12.75" customHeight="1" x14ac:dyDescent="0.2">
      <c r="A983" s="3"/>
      <c r="B983" s="3"/>
      <c r="C983" s="3"/>
      <c r="D983" s="4"/>
      <c r="E983" s="3"/>
      <c r="F983" s="30"/>
      <c r="G983" s="158"/>
      <c r="H983" s="30"/>
      <c r="I983" s="30"/>
      <c r="J983" s="29"/>
      <c r="K983" s="2"/>
      <c r="L983" s="2"/>
    </row>
    <row r="984" spans="1:12" ht="12.75" customHeight="1" x14ac:dyDescent="0.2">
      <c r="A984" s="3"/>
      <c r="B984" s="3"/>
      <c r="C984" s="3"/>
      <c r="D984" s="4"/>
      <c r="E984" s="3"/>
      <c r="F984" s="30"/>
      <c r="G984" s="158"/>
      <c r="H984" s="30"/>
      <c r="I984" s="30"/>
      <c r="J984" s="29"/>
      <c r="K984" s="2"/>
      <c r="L984" s="2"/>
    </row>
    <row r="985" spans="1:12" ht="12.75" customHeight="1" x14ac:dyDescent="0.2">
      <c r="A985" s="3"/>
      <c r="B985" s="3"/>
      <c r="C985" s="3"/>
      <c r="D985" s="4"/>
      <c r="E985" s="3"/>
      <c r="F985" s="30"/>
      <c r="G985" s="158"/>
      <c r="H985" s="30"/>
      <c r="I985" s="30"/>
      <c r="J985" s="29"/>
      <c r="K985" s="2"/>
      <c r="L985" s="2"/>
    </row>
    <row r="986" spans="1:12" ht="12.75" customHeight="1" x14ac:dyDescent="0.2">
      <c r="A986" s="3"/>
      <c r="B986" s="3"/>
      <c r="C986" s="3"/>
      <c r="D986" s="4"/>
      <c r="E986" s="3"/>
      <c r="F986" s="30"/>
      <c r="G986" s="158"/>
      <c r="H986" s="30"/>
      <c r="I986" s="30"/>
      <c r="J986" s="29"/>
      <c r="K986" s="2"/>
      <c r="L986" s="2"/>
    </row>
    <row r="987" spans="1:12" ht="12.75" customHeight="1" x14ac:dyDescent="0.2">
      <c r="A987" s="3"/>
      <c r="B987" s="3"/>
      <c r="C987" s="3"/>
      <c r="D987" s="4"/>
      <c r="E987" s="3"/>
      <c r="F987" s="30"/>
      <c r="G987" s="158"/>
      <c r="H987" s="30"/>
      <c r="I987" s="30"/>
      <c r="J987" s="29"/>
      <c r="K987" s="2"/>
      <c r="L987" s="2"/>
    </row>
    <row r="988" spans="1:12" ht="12.75" customHeight="1" x14ac:dyDescent="0.2">
      <c r="A988" s="3"/>
      <c r="B988" s="3"/>
      <c r="C988" s="3"/>
      <c r="D988" s="4"/>
      <c r="E988" s="3"/>
      <c r="F988" s="30"/>
      <c r="G988" s="158"/>
      <c r="H988" s="30"/>
      <c r="I988" s="30"/>
      <c r="J988" s="29"/>
      <c r="K988" s="2"/>
      <c r="L988" s="2"/>
    </row>
    <row r="989" spans="1:12" ht="12.75" customHeight="1" x14ac:dyDescent="0.2">
      <c r="A989" s="3"/>
      <c r="B989" s="3"/>
      <c r="C989" s="3"/>
      <c r="D989" s="4"/>
      <c r="E989" s="3"/>
      <c r="F989" s="30"/>
      <c r="G989" s="158"/>
      <c r="H989" s="30"/>
      <c r="I989" s="30"/>
      <c r="J989" s="29"/>
      <c r="K989" s="2"/>
      <c r="L989" s="2"/>
    </row>
    <row r="990" spans="1:12" ht="15" customHeight="1" x14ac:dyDescent="0.2">
      <c r="A990" s="3"/>
      <c r="B990" s="3"/>
      <c r="C990" s="3"/>
      <c r="D990" s="4"/>
      <c r="E990" s="3"/>
      <c r="F990" s="30"/>
      <c r="G990" s="158"/>
      <c r="H990" s="30"/>
      <c r="I990" s="30"/>
      <c r="J990" s="29"/>
    </row>
    <row r="991" spans="1:12" ht="15" customHeight="1" x14ac:dyDescent="0.2">
      <c r="A991" s="3"/>
      <c r="B991" s="3"/>
      <c r="C991" s="3"/>
      <c r="D991" s="4"/>
      <c r="E991" s="3"/>
      <c r="F991" s="30"/>
      <c r="G991" s="158"/>
      <c r="H991" s="30"/>
      <c r="I991" s="30"/>
      <c r="J991" s="29"/>
    </row>
    <row r="992" spans="1:12" ht="15" customHeight="1" x14ac:dyDescent="0.2">
      <c r="A992" s="3"/>
      <c r="B992" s="3"/>
      <c r="C992" s="3"/>
      <c r="D992" s="4"/>
      <c r="E992" s="3"/>
      <c r="F992" s="30"/>
      <c r="G992" s="158"/>
      <c r="H992" s="30"/>
      <c r="I992" s="30"/>
      <c r="J992" s="29"/>
    </row>
    <row r="993" spans="1:10" ht="15" customHeight="1" x14ac:dyDescent="0.2">
      <c r="A993" s="3"/>
      <c r="B993" s="3"/>
      <c r="C993" s="3"/>
      <c r="D993" s="4"/>
      <c r="E993" s="3"/>
      <c r="F993" s="30"/>
      <c r="G993" s="158"/>
      <c r="H993" s="30"/>
      <c r="I993" s="30"/>
      <c r="J993" s="29"/>
    </row>
    <row r="994" spans="1:10" ht="15" customHeight="1" x14ac:dyDescent="0.2">
      <c r="A994" s="3"/>
      <c r="B994" s="3"/>
      <c r="C994" s="3"/>
      <c r="D994" s="4"/>
      <c r="E994" s="3"/>
      <c r="F994" s="30"/>
      <c r="G994" s="158"/>
      <c r="H994" s="30"/>
      <c r="I994" s="30"/>
      <c r="J994" s="29"/>
    </row>
    <row r="995" spans="1:10" ht="15" customHeight="1" x14ac:dyDescent="0.2">
      <c r="A995" s="3"/>
      <c r="B995" s="3"/>
      <c r="C995" s="3"/>
      <c r="D995" s="4"/>
      <c r="E995" s="3"/>
      <c r="F995" s="30"/>
      <c r="G995" s="158"/>
      <c r="H995" s="30"/>
      <c r="I995" s="30"/>
      <c r="J995" s="29"/>
    </row>
    <row r="996" spans="1:10" ht="15" customHeight="1" x14ac:dyDescent="0.2">
      <c r="A996" s="3"/>
      <c r="B996" s="3"/>
      <c r="C996" s="3"/>
      <c r="D996" s="4"/>
      <c r="E996" s="3"/>
      <c r="F996" s="30"/>
      <c r="G996" s="158"/>
      <c r="H996" s="30"/>
      <c r="I996" s="30"/>
      <c r="J996" s="29"/>
    </row>
    <row r="997" spans="1:10" ht="15" customHeight="1" x14ac:dyDescent="0.2">
      <c r="A997" s="3"/>
      <c r="B997" s="3"/>
      <c r="C997" s="3"/>
      <c r="D997" s="4"/>
      <c r="E997" s="3"/>
      <c r="F997" s="30"/>
      <c r="G997" s="158"/>
      <c r="H997" s="30"/>
      <c r="I997" s="30"/>
      <c r="J997" s="29"/>
    </row>
    <row r="998" spans="1:10" ht="15" customHeight="1" x14ac:dyDescent="0.2">
      <c r="A998" s="3"/>
      <c r="B998" s="3"/>
      <c r="C998" s="3"/>
      <c r="D998" s="4"/>
      <c r="E998" s="3"/>
      <c r="F998" s="30"/>
      <c r="G998" s="158"/>
      <c r="H998" s="30"/>
      <c r="I998" s="30"/>
      <c r="J998" s="29"/>
    </row>
    <row r="999" spans="1:10" ht="15" customHeight="1" x14ac:dyDescent="0.2">
      <c r="A999" s="3"/>
      <c r="B999" s="3"/>
      <c r="C999" s="3"/>
      <c r="D999" s="4"/>
      <c r="E999" s="3"/>
      <c r="F999" s="30"/>
      <c r="G999" s="158"/>
      <c r="H999" s="30"/>
      <c r="I999" s="30"/>
      <c r="J999" s="29"/>
    </row>
    <row r="1000" spans="1:10" ht="15" customHeight="1" x14ac:dyDescent="0.2">
      <c r="A1000" s="3"/>
      <c r="B1000" s="3"/>
      <c r="C1000" s="3"/>
      <c r="D1000" s="4"/>
      <c r="E1000" s="3"/>
      <c r="F1000" s="30"/>
      <c r="G1000" s="158"/>
      <c r="H1000" s="30"/>
      <c r="I1000" s="30"/>
      <c r="J1000" s="29"/>
    </row>
    <row r="1001" spans="1:10" ht="15" customHeight="1" x14ac:dyDescent="0.2">
      <c r="A1001" s="3"/>
      <c r="B1001" s="3"/>
      <c r="C1001" s="3"/>
      <c r="D1001" s="4"/>
      <c r="E1001" s="3"/>
      <c r="F1001" s="30"/>
      <c r="G1001" s="158"/>
      <c r="H1001" s="30"/>
      <c r="I1001" s="30"/>
      <c r="J1001" s="29"/>
    </row>
    <row r="1002" spans="1:10" ht="15" customHeight="1" x14ac:dyDescent="0.2">
      <c r="A1002" s="3"/>
      <c r="B1002" s="3"/>
      <c r="C1002" s="3"/>
      <c r="D1002" s="4"/>
      <c r="E1002" s="3"/>
      <c r="F1002" s="30"/>
      <c r="G1002" s="158"/>
      <c r="H1002" s="30"/>
      <c r="I1002" s="30"/>
      <c r="J1002" s="29"/>
    </row>
    <row r="1003" spans="1:10" ht="15" customHeight="1" x14ac:dyDescent="0.2">
      <c r="A1003" s="3"/>
      <c r="B1003" s="3"/>
      <c r="C1003" s="3"/>
      <c r="D1003" s="4"/>
      <c r="E1003" s="3"/>
      <c r="F1003" s="30"/>
      <c r="G1003" s="158"/>
      <c r="H1003" s="30"/>
      <c r="I1003" s="30"/>
      <c r="J1003" s="29"/>
    </row>
    <row r="1004" spans="1:10" ht="15" customHeight="1" x14ac:dyDescent="0.2">
      <c r="A1004" s="3"/>
      <c r="B1004" s="3"/>
      <c r="C1004" s="3"/>
      <c r="D1004" s="4"/>
      <c r="E1004" s="3"/>
      <c r="F1004" s="30"/>
      <c r="G1004" s="158"/>
      <c r="H1004" s="30"/>
      <c r="I1004" s="30"/>
      <c r="J1004" s="29"/>
    </row>
    <row r="1005" spans="1:10" ht="15" customHeight="1" x14ac:dyDescent="0.2">
      <c r="A1005" s="3"/>
      <c r="B1005" s="3"/>
      <c r="C1005" s="3"/>
      <c r="D1005" s="4"/>
      <c r="E1005" s="3"/>
      <c r="F1005" s="30"/>
      <c r="G1005" s="158"/>
      <c r="H1005" s="30"/>
      <c r="I1005" s="30"/>
      <c r="J1005" s="29"/>
    </row>
    <row r="1006" spans="1:10" ht="15" customHeight="1" x14ac:dyDescent="0.2">
      <c r="A1006" s="3"/>
      <c r="B1006" s="3"/>
      <c r="C1006" s="3"/>
      <c r="D1006" s="4"/>
      <c r="E1006" s="3"/>
      <c r="F1006" s="30"/>
      <c r="G1006" s="158"/>
      <c r="H1006" s="30"/>
      <c r="I1006" s="30"/>
      <c r="J1006" s="29"/>
    </row>
    <row r="1007" spans="1:10" ht="15" customHeight="1" x14ac:dyDescent="0.2">
      <c r="A1007" s="3"/>
      <c r="B1007" s="3"/>
      <c r="C1007" s="3"/>
      <c r="D1007" s="4"/>
      <c r="E1007" s="3"/>
      <c r="F1007" s="30"/>
      <c r="G1007" s="158"/>
      <c r="H1007" s="30"/>
      <c r="I1007" s="30"/>
      <c r="J1007" s="29"/>
    </row>
    <row r="1008" spans="1:10" ht="15" customHeight="1" x14ac:dyDescent="0.2">
      <c r="A1008" s="3"/>
      <c r="B1008" s="3"/>
      <c r="C1008" s="3"/>
      <c r="D1008" s="4"/>
      <c r="E1008" s="3"/>
      <c r="F1008" s="30"/>
      <c r="G1008" s="158"/>
      <c r="H1008" s="30"/>
      <c r="I1008" s="30"/>
      <c r="J1008" s="29"/>
    </row>
    <row r="1009" spans="1:10" ht="15" customHeight="1" x14ac:dyDescent="0.2">
      <c r="A1009" s="3"/>
      <c r="B1009" s="3"/>
      <c r="C1009" s="3"/>
      <c r="D1009" s="4"/>
      <c r="E1009" s="3"/>
      <c r="F1009" s="30"/>
      <c r="G1009" s="158"/>
      <c r="H1009" s="30"/>
      <c r="I1009" s="30"/>
      <c r="J1009" s="29"/>
    </row>
  </sheetData>
  <sheetProtection algorithmName="SHA-512" hashValue="FrdoOvwUGg8LhEYPxmEUuqYlqhBrrgHESjcDOk2mgVBzwLkBzpARxLa7vsDyI8ap68YaKYZGBAzApfJXvG70eQ==" saltValue="a75aXpKaktRXS5F5flNpag==" spinCount="100000" sheet="1" formatCells="0" formatColumns="0" formatRows="0" insertColumns="0" insertRows="0" deleteColumns="0" deleteRows="0"/>
  <autoFilter ref="A14:K579" xr:uid="{00000000-0001-0000-0000-000000000000}"/>
  <customSheetViews>
    <customSheetView guid="{51ADFC03-1D53-4AE2-909B-7D93A8DC249A}" filter="1" showAutoFilter="1">
      <pageMargins left="0.511811024" right="0.511811024" top="0.78740157499999996" bottom="0.78740157499999996" header="0.31496062000000002" footer="0.31496062000000002"/>
      <autoFilter ref="B1:K1" xr:uid="{8E94495A-9DD8-48F4-A3DD-FA5C1E5CF617}"/>
    </customSheetView>
    <customSheetView guid="{309DFEE5-7E3D-4535-B22E-0FCC4686606D}" filter="1" showAutoFilter="1">
      <pageMargins left="0.511811024" right="0.511811024" top="0.78740157499999996" bottom="0.78740157499999996" header="0.31496062000000002" footer="0.31496062000000002"/>
      <autoFilter ref="B1:J1" xr:uid="{0698F2D9-1017-4384-BF73-2271621E64BA}"/>
    </customSheetView>
  </customSheetViews>
  <mergeCells count="9">
    <mergeCell ref="F582:I582"/>
    <mergeCell ref="A579:F579"/>
    <mergeCell ref="G578:I578"/>
    <mergeCell ref="C1:J2"/>
    <mergeCell ref="C3:J3"/>
    <mergeCell ref="C4:J4"/>
    <mergeCell ref="C8:D8"/>
    <mergeCell ref="F10:G10"/>
    <mergeCell ref="G577:I577"/>
  </mergeCells>
  <phoneticPr fontId="22" type="noConversion"/>
  <printOptions horizontalCentered="1" verticalCentered="1"/>
  <pageMargins left="0.23622047244094491" right="0.23622047244094491" top="0.55118110236220474" bottom="0.55118110236220474" header="0.19685039370078741" footer="0.19685039370078741"/>
  <pageSetup paperSize="9" scale="70" fitToHeight="0" orientation="landscape" r:id="rId1"/>
  <rowBreaks count="9" manualBreakCount="9">
    <brk id="62" max="9" man="1"/>
    <brk id="87" max="8" man="1"/>
    <brk id="112" max="9" man="1"/>
    <brk id="156" max="9" man="1"/>
    <brk id="347" max="9" man="1"/>
    <brk id="375" max="9" man="1"/>
    <brk id="404" max="9" man="1"/>
    <brk id="483" max="9" man="1"/>
    <brk id="514" max="9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1015"/>
  <sheetViews>
    <sheetView view="pageBreakPreview" topLeftCell="A25" zoomScale="55" zoomScaleNormal="70" zoomScaleSheetLayoutView="55" workbookViewId="0">
      <selection activeCell="M63" sqref="M63"/>
    </sheetView>
  </sheetViews>
  <sheetFormatPr defaultColWidth="14.42578125" defaultRowHeight="15" customHeight="1" x14ac:dyDescent="0.2"/>
  <cols>
    <col min="1" max="1" width="33.42578125" style="5" customWidth="1"/>
    <col min="2" max="2" width="85.5703125" style="5" customWidth="1"/>
    <col min="3" max="3" width="14.85546875" style="5" customWidth="1"/>
    <col min="4" max="4" width="38.42578125" style="5" customWidth="1"/>
    <col min="5" max="5" width="27.85546875" style="5" customWidth="1"/>
    <col min="6" max="6" width="26.85546875" style="5" customWidth="1"/>
    <col min="7" max="7" width="28.5703125" style="5" customWidth="1"/>
    <col min="8" max="8" width="27.28515625" style="5" customWidth="1"/>
    <col min="9" max="9" width="25.7109375" style="5" customWidth="1"/>
    <col min="10" max="10" width="27.140625" style="5" customWidth="1"/>
    <col min="11" max="12" width="27.42578125" style="5" customWidth="1"/>
    <col min="13" max="13" width="21.7109375" style="5" customWidth="1"/>
    <col min="14" max="14" width="13" style="5" customWidth="1"/>
    <col min="15" max="15" width="9.140625" style="5" customWidth="1"/>
    <col min="16" max="16" width="11.28515625" style="5" customWidth="1"/>
    <col min="17" max="16384" width="14.42578125" style="5"/>
  </cols>
  <sheetData>
    <row r="1" spans="1:16" ht="52.5" customHeight="1" x14ac:dyDescent="0.6">
      <c r="A1" s="6"/>
      <c r="B1" s="109"/>
      <c r="C1" s="109"/>
      <c r="D1" s="109"/>
      <c r="E1" s="109"/>
      <c r="F1" s="109"/>
      <c r="G1" s="109"/>
      <c r="H1" s="109"/>
      <c r="I1" s="71"/>
      <c r="J1" s="24"/>
    </row>
    <row r="2" spans="1:16" ht="7.5" customHeight="1" x14ac:dyDescent="0.4">
      <c r="A2" s="7"/>
      <c r="B2" s="102"/>
      <c r="C2" s="40"/>
      <c r="D2" s="40"/>
      <c r="E2" s="40"/>
      <c r="F2" s="40"/>
      <c r="G2" s="40"/>
      <c r="H2" s="40"/>
      <c r="I2" s="40"/>
      <c r="J2" s="24"/>
    </row>
    <row r="3" spans="1:16" ht="20.25" customHeight="1" x14ac:dyDescent="0.2">
      <c r="A3" s="72"/>
      <c r="B3" s="196"/>
      <c r="C3" s="196"/>
      <c r="D3" s="196"/>
      <c r="E3" s="12"/>
      <c r="F3" s="12"/>
      <c r="G3" s="12"/>
      <c r="H3" s="12"/>
      <c r="I3" s="73"/>
      <c r="J3" s="24"/>
    </row>
    <row r="4" spans="1:16" ht="24" customHeight="1" x14ac:dyDescent="0.2">
      <c r="A4" s="72"/>
      <c r="B4" s="197"/>
      <c r="C4" s="197"/>
      <c r="D4" s="197"/>
      <c r="E4" s="108"/>
      <c r="F4" s="108"/>
      <c r="G4" s="108"/>
      <c r="H4" s="108"/>
      <c r="I4" s="74"/>
      <c r="J4" s="24"/>
    </row>
    <row r="5" spans="1:16" ht="12" customHeight="1" thickBot="1" x14ac:dyDescent="0.25">
      <c r="A5" s="75"/>
      <c r="B5" s="76"/>
      <c r="C5" s="103"/>
      <c r="D5" s="104"/>
      <c r="E5" s="77"/>
      <c r="F5" s="105"/>
      <c r="G5" s="77"/>
      <c r="H5" s="77"/>
      <c r="I5" s="77"/>
      <c r="J5" s="24"/>
      <c r="K5" s="24"/>
    </row>
    <row r="6" spans="1:16" ht="20.25" x14ac:dyDescent="0.2">
      <c r="A6" s="85" t="s">
        <v>0</v>
      </c>
      <c r="B6" s="86" t="str">
        <f>Orçamento!B6</f>
        <v>CRECHE MARISTELA</v>
      </c>
      <c r="C6" s="198"/>
      <c r="D6" s="198"/>
      <c r="E6" s="87"/>
      <c r="F6" s="88"/>
      <c r="G6" s="88"/>
      <c r="H6" s="88"/>
      <c r="I6" s="625"/>
      <c r="J6" s="626"/>
      <c r="K6" s="626"/>
      <c r="L6" s="626"/>
    </row>
    <row r="7" spans="1:16" ht="8.25" customHeight="1" x14ac:dyDescent="0.2">
      <c r="A7" s="89"/>
      <c r="B7" s="87"/>
      <c r="C7" s="86"/>
      <c r="D7" s="86"/>
      <c r="E7" s="87"/>
      <c r="F7" s="88"/>
      <c r="G7" s="88"/>
      <c r="H7" s="88"/>
      <c r="I7" s="87"/>
      <c r="J7" s="580"/>
      <c r="K7" s="627"/>
      <c r="L7" s="627"/>
    </row>
    <row r="8" spans="1:16" ht="19.5" customHeight="1" x14ac:dyDescent="0.2">
      <c r="A8" s="90" t="s">
        <v>1</v>
      </c>
      <c r="B8" s="91" t="str">
        <f>Orçamento!C8</f>
        <v>CONSTRUÇÃO DE CRECHE</v>
      </c>
      <c r="C8" s="198"/>
      <c r="D8" s="198"/>
      <c r="E8" s="87"/>
      <c r="F8" s="189"/>
      <c r="G8" s="189"/>
      <c r="H8" s="92"/>
      <c r="I8" s="628"/>
      <c r="J8" s="580"/>
      <c r="K8" s="627"/>
      <c r="L8" s="627"/>
    </row>
    <row r="9" spans="1:16" ht="9.75" customHeight="1" x14ac:dyDescent="0.2">
      <c r="A9" s="90"/>
      <c r="B9" s="93"/>
      <c r="C9" s="93"/>
      <c r="D9" s="93"/>
      <c r="E9" s="87"/>
      <c r="F9" s="94"/>
      <c r="G9" s="87"/>
      <c r="H9" s="87"/>
      <c r="I9" s="628"/>
      <c r="J9" s="580"/>
      <c r="K9" s="627"/>
      <c r="L9" s="627"/>
    </row>
    <row r="10" spans="1:16" ht="24" customHeight="1" x14ac:dyDescent="0.3">
      <c r="A10" s="90" t="s">
        <v>2</v>
      </c>
      <c r="B10" s="91" t="str">
        <f>Orçamento!B10</f>
        <v>RUA PRAIA DE ITAPUÃ - JARDIM MARISTELA, ITAPEVI - SP - CEP: 06663-210</v>
      </c>
      <c r="C10" s="91"/>
      <c r="D10" s="95"/>
      <c r="E10" s="87"/>
      <c r="F10" s="189" t="s">
        <v>3</v>
      </c>
      <c r="G10" s="189"/>
      <c r="H10" s="96">
        <f>'Resumo '!D10</f>
        <v>0</v>
      </c>
      <c r="I10" s="629"/>
      <c r="J10" s="580"/>
      <c r="K10" s="627"/>
      <c r="L10" s="627"/>
    </row>
    <row r="11" spans="1:16" ht="8.25" customHeight="1" thickBot="1" x14ac:dyDescent="0.25">
      <c r="A11" s="630"/>
      <c r="B11" s="87"/>
      <c r="C11" s="86"/>
      <c r="D11" s="631"/>
      <c r="E11" s="87"/>
      <c r="F11" s="87"/>
      <c r="G11" s="87"/>
      <c r="H11" s="628"/>
      <c r="I11" s="94"/>
      <c r="J11" s="580"/>
      <c r="K11" s="627"/>
      <c r="L11" s="627"/>
    </row>
    <row r="12" spans="1:16" ht="9.75" customHeight="1" thickBot="1" x14ac:dyDescent="0.25">
      <c r="A12" s="632"/>
      <c r="B12" s="633"/>
      <c r="C12" s="633"/>
      <c r="D12" s="634"/>
      <c r="E12" s="635"/>
      <c r="F12" s="636"/>
      <c r="G12" s="635"/>
      <c r="H12" s="636"/>
      <c r="I12" s="637"/>
      <c r="J12" s="638"/>
      <c r="K12" s="639"/>
      <c r="L12" s="639"/>
      <c r="M12" s="78"/>
      <c r="N12" s="78"/>
      <c r="O12" s="78"/>
      <c r="P12" s="78"/>
    </row>
    <row r="13" spans="1:16" ht="19.5" customHeight="1" x14ac:dyDescent="0.2">
      <c r="A13" s="200" t="s">
        <v>5</v>
      </c>
      <c r="B13" s="202" t="s">
        <v>96</v>
      </c>
      <c r="C13" s="97" t="s">
        <v>103</v>
      </c>
      <c r="D13" s="97" t="s">
        <v>104</v>
      </c>
      <c r="E13" s="169">
        <v>1</v>
      </c>
      <c r="F13" s="169">
        <v>2</v>
      </c>
      <c r="G13" s="169">
        <v>3</v>
      </c>
      <c r="H13" s="169">
        <v>4</v>
      </c>
      <c r="I13" s="169">
        <v>5</v>
      </c>
      <c r="J13" s="169">
        <v>6</v>
      </c>
      <c r="K13" s="169">
        <v>7</v>
      </c>
      <c r="L13" s="169">
        <v>8</v>
      </c>
      <c r="M13" s="23"/>
      <c r="N13" s="23"/>
      <c r="O13" s="23"/>
      <c r="P13" s="23"/>
    </row>
    <row r="14" spans="1:16" ht="19.5" customHeight="1" thickBot="1" x14ac:dyDescent="0.25">
      <c r="A14" s="201"/>
      <c r="B14" s="203"/>
      <c r="C14" s="98" t="s">
        <v>105</v>
      </c>
      <c r="D14" s="98" t="s">
        <v>106</v>
      </c>
      <c r="E14" s="170"/>
      <c r="F14" s="170"/>
      <c r="G14" s="170"/>
      <c r="H14" s="170"/>
      <c r="I14" s="170"/>
      <c r="J14" s="170"/>
      <c r="K14" s="170"/>
      <c r="L14" s="170"/>
      <c r="M14" s="23"/>
      <c r="N14" s="23"/>
      <c r="O14" s="23"/>
      <c r="P14" s="23"/>
    </row>
    <row r="15" spans="1:16" ht="19.5" customHeight="1" thickBot="1" x14ac:dyDescent="0.3">
      <c r="A15" s="146"/>
      <c r="B15" s="146"/>
      <c r="C15" s="146"/>
      <c r="D15" s="146"/>
      <c r="E15" s="146"/>
      <c r="F15" s="146"/>
      <c r="G15" s="147"/>
      <c r="H15" s="147"/>
      <c r="I15" s="147"/>
      <c r="J15" s="147"/>
      <c r="K15" s="147"/>
      <c r="L15" s="147"/>
      <c r="M15" s="43"/>
      <c r="N15" s="43"/>
      <c r="O15" s="43"/>
      <c r="P15" s="43"/>
    </row>
    <row r="16" spans="1:16" ht="27" customHeight="1" x14ac:dyDescent="0.3">
      <c r="A16" s="204">
        <v>1</v>
      </c>
      <c r="B16" s="205" t="str">
        <f>VLOOKUP(A16,Orçamento!$A$15:$J$559,4,0)</f>
        <v>SERVIÇOS PRELIMINARES</v>
      </c>
      <c r="C16" s="206" t="e">
        <f>VLOOKUP(A16,'Resumo '!$A$15:$D$37,4,0)</f>
        <v>#DIV/0!</v>
      </c>
      <c r="D16" s="207">
        <f>VLOOKUP(A16,'Resumo '!$A$15:$D$37,3,0)</f>
        <v>0</v>
      </c>
      <c r="E16" s="611"/>
      <c r="F16" s="612"/>
      <c r="G16" s="612"/>
      <c r="H16" s="612"/>
      <c r="I16" s="612"/>
      <c r="J16" s="612"/>
      <c r="K16" s="612"/>
      <c r="L16" s="612"/>
      <c r="M16" s="118"/>
      <c r="N16" s="79"/>
      <c r="O16" s="43"/>
      <c r="P16" s="43"/>
    </row>
    <row r="17" spans="1:16" ht="29.25" customHeight="1" x14ac:dyDescent="0.3">
      <c r="A17" s="194"/>
      <c r="B17" s="172"/>
      <c r="C17" s="176"/>
      <c r="D17" s="187"/>
      <c r="E17" s="112">
        <f>E16*$D$16</f>
        <v>0</v>
      </c>
      <c r="F17" s="115">
        <f t="shared" ref="F17:L17" si="0">F16*$D$16</f>
        <v>0</v>
      </c>
      <c r="G17" s="116">
        <f t="shared" si="0"/>
        <v>0</v>
      </c>
      <c r="H17" s="116">
        <f t="shared" si="0"/>
        <v>0</v>
      </c>
      <c r="I17" s="116">
        <f t="shared" si="0"/>
        <v>0</v>
      </c>
      <c r="J17" s="116">
        <f t="shared" si="0"/>
        <v>0</v>
      </c>
      <c r="K17" s="116">
        <f t="shared" si="0"/>
        <v>0</v>
      </c>
      <c r="L17" s="116">
        <f t="shared" si="0"/>
        <v>0</v>
      </c>
      <c r="M17" s="118"/>
      <c r="N17" s="80"/>
      <c r="O17" s="80"/>
      <c r="P17" s="80"/>
    </row>
    <row r="18" spans="1:16" ht="26.25" customHeight="1" x14ac:dyDescent="0.3">
      <c r="A18" s="193">
        <v>2</v>
      </c>
      <c r="B18" s="171" t="str">
        <f>VLOOKUP(A18,Orçamento!$A$15:$J$559,4,0)</f>
        <v>MOVIMENTO DE TERRA PARA FUNDAÇÕES</v>
      </c>
      <c r="C18" s="175" t="e">
        <f>VLOOKUP(A18,'Resumo '!$A$15:$D$37,4,0)</f>
        <v>#DIV/0!</v>
      </c>
      <c r="D18" s="186">
        <f>VLOOKUP(A18,'Resumo '!$A$15:$D$37,3,0)</f>
        <v>0</v>
      </c>
      <c r="E18" s="613"/>
      <c r="F18" s="614"/>
      <c r="G18" s="615"/>
      <c r="H18" s="615"/>
      <c r="I18" s="615"/>
      <c r="J18" s="615"/>
      <c r="K18" s="615"/>
      <c r="L18" s="615"/>
      <c r="M18" s="118"/>
      <c r="N18" s="79"/>
      <c r="O18" s="43"/>
      <c r="P18" s="43"/>
    </row>
    <row r="19" spans="1:16" ht="30.75" customHeight="1" x14ac:dyDescent="0.3">
      <c r="A19" s="194"/>
      <c r="B19" s="172"/>
      <c r="C19" s="176"/>
      <c r="D19" s="187"/>
      <c r="E19" s="110">
        <f>E18*$D$18</f>
        <v>0</v>
      </c>
      <c r="F19" s="110">
        <f t="shared" ref="F19:L19" si="1">F18*$D$18</f>
        <v>0</v>
      </c>
      <c r="G19" s="114">
        <f t="shared" si="1"/>
        <v>0</v>
      </c>
      <c r="H19" s="114">
        <f t="shared" si="1"/>
        <v>0</v>
      </c>
      <c r="I19" s="114">
        <f t="shared" si="1"/>
        <v>0</v>
      </c>
      <c r="J19" s="114">
        <f t="shared" si="1"/>
        <v>0</v>
      </c>
      <c r="K19" s="114">
        <f t="shared" si="1"/>
        <v>0</v>
      </c>
      <c r="L19" s="114">
        <f t="shared" si="1"/>
        <v>0</v>
      </c>
      <c r="M19" s="118"/>
      <c r="N19" s="80"/>
      <c r="O19" s="43"/>
      <c r="P19" s="43"/>
    </row>
    <row r="20" spans="1:16" ht="19.5" customHeight="1" x14ac:dyDescent="0.3">
      <c r="A20" s="199">
        <v>3</v>
      </c>
      <c r="B20" s="171" t="str">
        <f>VLOOKUP(A20,Orçamento!$A$15:$J$559,4,0)</f>
        <v>FUNDAÇÕES</v>
      </c>
      <c r="C20" s="175" t="e">
        <f>VLOOKUP(A20,'Resumo '!$A$15:$D$37,4,0)</f>
        <v>#DIV/0!</v>
      </c>
      <c r="D20" s="186">
        <f>VLOOKUP(A20,'Resumo '!$A$15:$D$37,3,0)</f>
        <v>0</v>
      </c>
      <c r="E20" s="613"/>
      <c r="F20" s="615"/>
      <c r="G20" s="616"/>
      <c r="H20" s="617"/>
      <c r="I20" s="618"/>
      <c r="J20" s="619"/>
      <c r="K20" s="617"/>
      <c r="L20" s="617"/>
      <c r="M20" s="118"/>
      <c r="N20" s="79"/>
      <c r="O20" s="43"/>
      <c r="P20" s="43"/>
    </row>
    <row r="21" spans="1:16" ht="19.5" customHeight="1" x14ac:dyDescent="0.3">
      <c r="A21" s="195"/>
      <c r="B21" s="173"/>
      <c r="C21" s="176"/>
      <c r="D21" s="187"/>
      <c r="E21" s="111">
        <f>E20*$D$20</f>
        <v>0</v>
      </c>
      <c r="F21" s="111">
        <f t="shared" ref="F21:L21" si="2">F20*$D$20</f>
        <v>0</v>
      </c>
      <c r="G21" s="117">
        <f t="shared" si="2"/>
        <v>0</v>
      </c>
      <c r="H21" s="116">
        <f t="shared" si="2"/>
        <v>0</v>
      </c>
      <c r="I21" s="116">
        <f t="shared" si="2"/>
        <v>0</v>
      </c>
      <c r="J21" s="117">
        <f t="shared" si="2"/>
        <v>0</v>
      </c>
      <c r="K21" s="116">
        <f t="shared" si="2"/>
        <v>0</v>
      </c>
      <c r="L21" s="116">
        <f t="shared" si="2"/>
        <v>0</v>
      </c>
      <c r="M21" s="118"/>
      <c r="N21" s="80"/>
      <c r="O21" s="43"/>
      <c r="P21" s="43"/>
    </row>
    <row r="22" spans="1:16" ht="19.5" customHeight="1" x14ac:dyDescent="0.3">
      <c r="A22" s="193">
        <v>4</v>
      </c>
      <c r="B22" s="174" t="str">
        <f>VLOOKUP(A22,Orçamento!$A$15:$J$559,4,0)</f>
        <v>SUPERESTRUTURA</v>
      </c>
      <c r="C22" s="175" t="e">
        <f>VLOOKUP(A22,'Resumo '!$A$15:$D$37,4,0)</f>
        <v>#DIV/0!</v>
      </c>
      <c r="D22" s="186">
        <f>VLOOKUP(A22,'Resumo '!$A$15:$D$37,3,0)</f>
        <v>0</v>
      </c>
      <c r="E22" s="620"/>
      <c r="F22" s="621"/>
      <c r="G22" s="615"/>
      <c r="H22" s="615"/>
      <c r="I22" s="615"/>
      <c r="J22" s="615"/>
      <c r="K22" s="615"/>
      <c r="L22" s="615"/>
      <c r="M22" s="118"/>
      <c r="N22" s="79"/>
      <c r="O22" s="43"/>
      <c r="P22" s="43"/>
    </row>
    <row r="23" spans="1:16" ht="19.5" customHeight="1" x14ac:dyDescent="0.3">
      <c r="A23" s="194"/>
      <c r="B23" s="172"/>
      <c r="C23" s="176"/>
      <c r="D23" s="187"/>
      <c r="E23" s="110">
        <f>E22*$D$22</f>
        <v>0</v>
      </c>
      <c r="F23" s="110">
        <f t="shared" ref="F23:L23" si="3">F22*$D$22</f>
        <v>0</v>
      </c>
      <c r="G23" s="114">
        <f t="shared" si="3"/>
        <v>0</v>
      </c>
      <c r="H23" s="114">
        <f t="shared" si="3"/>
        <v>0</v>
      </c>
      <c r="I23" s="114">
        <f t="shared" si="3"/>
        <v>0</v>
      </c>
      <c r="J23" s="114">
        <f t="shared" si="3"/>
        <v>0</v>
      </c>
      <c r="K23" s="114">
        <f t="shared" si="3"/>
        <v>0</v>
      </c>
      <c r="L23" s="114">
        <f t="shared" si="3"/>
        <v>0</v>
      </c>
      <c r="M23" s="118"/>
      <c r="N23" s="80"/>
      <c r="O23" s="43"/>
      <c r="P23" s="43"/>
    </row>
    <row r="24" spans="1:16" ht="19.5" customHeight="1" x14ac:dyDescent="0.3">
      <c r="A24" s="193">
        <v>5</v>
      </c>
      <c r="B24" s="174" t="str">
        <f>VLOOKUP(A24,Orçamento!$A$15:$J$559,4,0)</f>
        <v>SISTEMA DE VEDAÇÃO VERTICAL</v>
      </c>
      <c r="C24" s="175" t="e">
        <f>VLOOKUP(A24,'Resumo '!$A$15:$D$37,4,0)</f>
        <v>#DIV/0!</v>
      </c>
      <c r="D24" s="186">
        <f>VLOOKUP(A24,'Resumo '!$A$15:$D$37,3,0)</f>
        <v>0</v>
      </c>
      <c r="E24" s="613"/>
      <c r="F24" s="615"/>
      <c r="G24" s="615"/>
      <c r="H24" s="615"/>
      <c r="I24" s="615"/>
      <c r="J24" s="616"/>
      <c r="K24" s="617"/>
      <c r="L24" s="617"/>
      <c r="M24" s="118"/>
      <c r="N24" s="79"/>
      <c r="O24" s="43"/>
      <c r="P24" s="43"/>
    </row>
    <row r="25" spans="1:16" ht="19.5" customHeight="1" x14ac:dyDescent="0.3">
      <c r="A25" s="194"/>
      <c r="B25" s="172"/>
      <c r="C25" s="176"/>
      <c r="D25" s="187"/>
      <c r="E25" s="112">
        <f>E24*$D$24</f>
        <v>0</v>
      </c>
      <c r="F25" s="116">
        <f t="shared" ref="F25:L25" si="4">F24*$D$24</f>
        <v>0</v>
      </c>
      <c r="G25" s="116">
        <f t="shared" si="4"/>
        <v>0</v>
      </c>
      <c r="H25" s="116">
        <f t="shared" si="4"/>
        <v>0</v>
      </c>
      <c r="I25" s="116">
        <f t="shared" si="4"/>
        <v>0</v>
      </c>
      <c r="J25" s="116">
        <f t="shared" si="4"/>
        <v>0</v>
      </c>
      <c r="K25" s="116">
        <f t="shared" si="4"/>
        <v>0</v>
      </c>
      <c r="L25" s="116">
        <f t="shared" si="4"/>
        <v>0</v>
      </c>
      <c r="M25" s="118"/>
      <c r="N25" s="80"/>
      <c r="O25" s="43"/>
      <c r="P25" s="43"/>
    </row>
    <row r="26" spans="1:16" ht="19.5" customHeight="1" x14ac:dyDescent="0.3">
      <c r="A26" s="193">
        <v>6</v>
      </c>
      <c r="B26" s="174" t="str">
        <f>VLOOKUP(A26,Orçamento!$A$15:$J$559,4,0)</f>
        <v>ESQUADRIAS</v>
      </c>
      <c r="C26" s="182" t="e">
        <f>VLOOKUP(A26,'Resumo '!$A$15:$D$37,4,0)</f>
        <v>#DIV/0!</v>
      </c>
      <c r="D26" s="186">
        <f>VLOOKUP(A26,'Resumo '!$A$15:$D$37,3,0)</f>
        <v>0</v>
      </c>
      <c r="E26" s="613"/>
      <c r="F26" s="622"/>
      <c r="G26" s="616"/>
      <c r="H26" s="623"/>
      <c r="I26" s="623"/>
      <c r="J26" s="623"/>
      <c r="K26" s="623"/>
      <c r="L26" s="623"/>
      <c r="M26" s="118"/>
      <c r="N26" s="79"/>
      <c r="O26" s="43"/>
      <c r="P26" s="43"/>
    </row>
    <row r="27" spans="1:16" ht="19.5" customHeight="1" x14ac:dyDescent="0.3">
      <c r="A27" s="194"/>
      <c r="B27" s="172"/>
      <c r="C27" s="183"/>
      <c r="D27" s="187"/>
      <c r="E27" s="111">
        <f>E26*$D$26</f>
        <v>0</v>
      </c>
      <c r="F27" s="116">
        <f t="shared" ref="F27:L27" si="5">F26*$D$26</f>
        <v>0</v>
      </c>
      <c r="G27" s="116">
        <f t="shared" si="5"/>
        <v>0</v>
      </c>
      <c r="H27" s="117">
        <f t="shared" si="5"/>
        <v>0</v>
      </c>
      <c r="I27" s="117">
        <f t="shared" si="5"/>
        <v>0</v>
      </c>
      <c r="J27" s="117">
        <f t="shared" si="5"/>
        <v>0</v>
      </c>
      <c r="K27" s="117">
        <f t="shared" si="5"/>
        <v>0</v>
      </c>
      <c r="L27" s="117">
        <f t="shared" si="5"/>
        <v>0</v>
      </c>
      <c r="M27" s="118"/>
      <c r="N27" s="80"/>
      <c r="O27" s="43"/>
      <c r="P27" s="43"/>
    </row>
    <row r="28" spans="1:16" ht="19.5" customHeight="1" x14ac:dyDescent="0.3">
      <c r="A28" s="193">
        <v>7</v>
      </c>
      <c r="B28" s="174" t="str">
        <f>VLOOKUP(A28,Orçamento!$A$15:$J$559,4,0)</f>
        <v>SISTEMAS DE COBERTURA</v>
      </c>
      <c r="C28" s="175" t="e">
        <f>VLOOKUP(A28,'Resumo '!$A$15:$D$37,4,0)</f>
        <v>#DIV/0!</v>
      </c>
      <c r="D28" s="188">
        <f>VLOOKUP(A28,'Resumo '!$A$15:$D$37,3,0)</f>
        <v>0</v>
      </c>
      <c r="E28" s="620"/>
      <c r="F28" s="615"/>
      <c r="G28" s="615"/>
      <c r="H28" s="615"/>
      <c r="I28" s="615"/>
      <c r="J28" s="615"/>
      <c r="K28" s="615"/>
      <c r="L28" s="615"/>
      <c r="M28" s="118"/>
      <c r="N28" s="79"/>
      <c r="O28" s="43"/>
      <c r="P28" s="43"/>
    </row>
    <row r="29" spans="1:16" ht="19.5" customHeight="1" x14ac:dyDescent="0.3">
      <c r="A29" s="194"/>
      <c r="B29" s="172"/>
      <c r="C29" s="176"/>
      <c r="D29" s="187"/>
      <c r="E29" s="110">
        <f>E28*$D$28</f>
        <v>0</v>
      </c>
      <c r="F29" s="112">
        <f t="shared" ref="F29:L29" si="6">F28*$D$28</f>
        <v>0</v>
      </c>
      <c r="G29" s="114">
        <f t="shared" si="6"/>
        <v>0</v>
      </c>
      <c r="H29" s="114">
        <f t="shared" si="6"/>
        <v>0</v>
      </c>
      <c r="I29" s="114">
        <f t="shared" si="6"/>
        <v>0</v>
      </c>
      <c r="J29" s="114">
        <f t="shared" si="6"/>
        <v>0</v>
      </c>
      <c r="K29" s="114">
        <f t="shared" si="6"/>
        <v>0</v>
      </c>
      <c r="L29" s="116">
        <f t="shared" si="6"/>
        <v>0</v>
      </c>
      <c r="M29" s="118"/>
      <c r="N29" s="80"/>
      <c r="O29" s="43"/>
      <c r="P29" s="43"/>
    </row>
    <row r="30" spans="1:16" ht="19.5" customHeight="1" x14ac:dyDescent="0.3">
      <c r="A30" s="193">
        <v>8</v>
      </c>
      <c r="B30" s="174" t="str">
        <f>VLOOKUP(A30,Orçamento!$A$15:$J$559,4,0)</f>
        <v>IMPERMEABILIZAÇÃO</v>
      </c>
      <c r="C30" s="175" t="e">
        <f>VLOOKUP(A30,'Resumo '!$A$15:$D$37,4,0)</f>
        <v>#DIV/0!</v>
      </c>
      <c r="D30" s="186">
        <f>VLOOKUP(A30,'Resumo '!$A$15:$D$37,3,0)</f>
        <v>0</v>
      </c>
      <c r="E30" s="613"/>
      <c r="F30" s="615"/>
      <c r="G30" s="615"/>
      <c r="H30" s="615"/>
      <c r="I30" s="615"/>
      <c r="J30" s="615"/>
      <c r="K30" s="615"/>
      <c r="L30" s="615"/>
      <c r="M30" s="118"/>
      <c r="N30" s="79"/>
      <c r="O30" s="43"/>
      <c r="P30" s="43"/>
    </row>
    <row r="31" spans="1:16" ht="19.5" customHeight="1" x14ac:dyDescent="0.3">
      <c r="A31" s="194"/>
      <c r="B31" s="172"/>
      <c r="C31" s="176"/>
      <c r="D31" s="187"/>
      <c r="E31" s="111">
        <f>E30*$D$30</f>
        <v>0</v>
      </c>
      <c r="F31" s="112">
        <f t="shared" ref="F31:L31" si="7">F30*$D$30</f>
        <v>0</v>
      </c>
      <c r="G31" s="116">
        <f t="shared" si="7"/>
        <v>0</v>
      </c>
      <c r="H31" s="116">
        <f t="shared" si="7"/>
        <v>0</v>
      </c>
      <c r="I31" s="116">
        <f t="shared" si="7"/>
        <v>0</v>
      </c>
      <c r="J31" s="116">
        <f t="shared" si="7"/>
        <v>0</v>
      </c>
      <c r="K31" s="116">
        <f t="shared" si="7"/>
        <v>0</v>
      </c>
      <c r="L31" s="116">
        <f t="shared" si="7"/>
        <v>0</v>
      </c>
      <c r="M31" s="118"/>
      <c r="N31" s="80"/>
      <c r="O31" s="43"/>
      <c r="P31" s="43"/>
    </row>
    <row r="32" spans="1:16" ht="19.5" customHeight="1" x14ac:dyDescent="0.3">
      <c r="A32" s="193">
        <v>9</v>
      </c>
      <c r="B32" s="174" t="str">
        <f>VLOOKUP(A32,Orçamento!$A$15:$J$559,4,0)</f>
        <v>REVESTIMENTOS INTERNO E EXTERNO</v>
      </c>
      <c r="C32" s="175" t="e">
        <f>VLOOKUP(A32,'Resumo '!$A$15:$D$37,4,0)</f>
        <v>#DIV/0!</v>
      </c>
      <c r="D32" s="186">
        <f>VLOOKUP(A32,'Resumo '!$A$15:$D$37,3,0)</f>
        <v>0</v>
      </c>
      <c r="E32" s="620"/>
      <c r="F32" s="615"/>
      <c r="G32" s="615"/>
      <c r="H32" s="615"/>
      <c r="I32" s="615"/>
      <c r="J32" s="615"/>
      <c r="K32" s="615"/>
      <c r="L32" s="615"/>
      <c r="M32" s="118"/>
      <c r="N32" s="79"/>
      <c r="O32" s="43"/>
      <c r="P32" s="43"/>
    </row>
    <row r="33" spans="1:16" ht="19.5" customHeight="1" x14ac:dyDescent="0.3">
      <c r="A33" s="194"/>
      <c r="B33" s="172"/>
      <c r="C33" s="176"/>
      <c r="D33" s="187"/>
      <c r="E33" s="110">
        <f>E32*$D$32</f>
        <v>0</v>
      </c>
      <c r="F33" s="110">
        <f t="shared" ref="F33:L33" si="8">F32*$D$32</f>
        <v>0</v>
      </c>
      <c r="G33" s="116">
        <f t="shared" si="8"/>
        <v>0</v>
      </c>
      <c r="H33" s="116">
        <f t="shared" si="8"/>
        <v>0</v>
      </c>
      <c r="I33" s="116">
        <f t="shared" si="8"/>
        <v>0</v>
      </c>
      <c r="J33" s="116">
        <f t="shared" si="8"/>
        <v>0</v>
      </c>
      <c r="K33" s="116">
        <f t="shared" si="8"/>
        <v>0</v>
      </c>
      <c r="L33" s="116">
        <f t="shared" si="8"/>
        <v>0</v>
      </c>
      <c r="M33" s="118"/>
      <c r="N33" s="80"/>
      <c r="O33" s="43"/>
      <c r="P33" s="43"/>
    </row>
    <row r="34" spans="1:16" ht="19.5" customHeight="1" x14ac:dyDescent="0.3">
      <c r="A34" s="199">
        <v>10</v>
      </c>
      <c r="B34" s="180" t="str">
        <f>VLOOKUP(A34,Orçamento!$A$15:$J$559,4,0)</f>
        <v>SISTEMAS DE PISOS</v>
      </c>
      <c r="C34" s="182" t="e">
        <f>VLOOKUP(A34,'Resumo '!$A$15:$D$37,4,0)</f>
        <v>#DIV/0!</v>
      </c>
      <c r="D34" s="188">
        <f>VLOOKUP(A34,'Resumo '!$A$15:$D$37,3,0)</f>
        <v>0</v>
      </c>
      <c r="E34" s="613"/>
      <c r="F34" s="615"/>
      <c r="G34" s="615"/>
      <c r="H34" s="615"/>
      <c r="I34" s="615"/>
      <c r="J34" s="615"/>
      <c r="K34" s="615"/>
      <c r="L34" s="615"/>
      <c r="M34" s="118"/>
      <c r="N34" s="80"/>
      <c r="O34" s="43"/>
      <c r="P34" s="43"/>
    </row>
    <row r="35" spans="1:16" ht="19.5" customHeight="1" x14ac:dyDescent="0.3">
      <c r="A35" s="195"/>
      <c r="B35" s="181"/>
      <c r="C35" s="183"/>
      <c r="D35" s="187"/>
      <c r="E35" s="110">
        <f>E34*$D$34</f>
        <v>0</v>
      </c>
      <c r="F35" s="110">
        <f t="shared" ref="F35:L35" si="9">F34*$D$34</f>
        <v>0</v>
      </c>
      <c r="G35" s="110">
        <f t="shared" si="9"/>
        <v>0</v>
      </c>
      <c r="H35" s="110">
        <f t="shared" si="9"/>
        <v>0</v>
      </c>
      <c r="I35" s="110">
        <f t="shared" si="9"/>
        <v>0</v>
      </c>
      <c r="J35" s="110">
        <f t="shared" si="9"/>
        <v>0</v>
      </c>
      <c r="K35" s="110">
        <f t="shared" si="9"/>
        <v>0</v>
      </c>
      <c r="L35" s="110">
        <f t="shared" si="9"/>
        <v>0</v>
      </c>
      <c r="M35" s="118"/>
      <c r="N35" s="80"/>
      <c r="O35" s="43"/>
      <c r="P35" s="43"/>
    </row>
    <row r="36" spans="1:16" ht="19.5" customHeight="1" x14ac:dyDescent="0.3">
      <c r="A36" s="193">
        <v>11</v>
      </c>
      <c r="B36" s="174" t="str">
        <f>VLOOKUP(A36,Orçamento!$A$15:$J$559,4,0)</f>
        <v>PINTURAS E ACABAMENTOS</v>
      </c>
      <c r="C36" s="175" t="e">
        <f>VLOOKUP(A36,'Resumo '!$A$15:$D$37,4,0)</f>
        <v>#DIV/0!</v>
      </c>
      <c r="D36" s="186">
        <f>VLOOKUP(A36,'Resumo '!$A$15:$D$37,3,0)</f>
        <v>0</v>
      </c>
      <c r="E36" s="613"/>
      <c r="F36" s="615"/>
      <c r="G36" s="615"/>
      <c r="H36" s="615"/>
      <c r="I36" s="615"/>
      <c r="J36" s="615"/>
      <c r="K36" s="615"/>
      <c r="L36" s="615"/>
      <c r="M36" s="118"/>
      <c r="N36" s="80"/>
      <c r="O36" s="43"/>
      <c r="P36" s="43"/>
    </row>
    <row r="37" spans="1:16" ht="19.5" customHeight="1" x14ac:dyDescent="0.3">
      <c r="A37" s="194"/>
      <c r="B37" s="172"/>
      <c r="C37" s="176"/>
      <c r="D37" s="187"/>
      <c r="E37" s="111">
        <f>E36*$D$36</f>
        <v>0</v>
      </c>
      <c r="F37" s="111">
        <f t="shared" ref="F37:L37" si="10">F36*$D$36</f>
        <v>0</v>
      </c>
      <c r="G37" s="116">
        <f t="shared" si="10"/>
        <v>0</v>
      </c>
      <c r="H37" s="116">
        <f t="shared" si="10"/>
        <v>0</v>
      </c>
      <c r="I37" s="111">
        <f t="shared" si="10"/>
        <v>0</v>
      </c>
      <c r="J37" s="116">
        <f t="shared" si="10"/>
        <v>0</v>
      </c>
      <c r="K37" s="111">
        <f t="shared" si="10"/>
        <v>0</v>
      </c>
      <c r="L37" s="111">
        <f t="shared" si="10"/>
        <v>0</v>
      </c>
      <c r="M37" s="118"/>
      <c r="N37" s="80"/>
      <c r="O37" s="43"/>
      <c r="P37" s="43"/>
    </row>
    <row r="38" spans="1:16" ht="19.5" customHeight="1" x14ac:dyDescent="0.3">
      <c r="A38" s="199">
        <v>12</v>
      </c>
      <c r="B38" s="171" t="str">
        <f>VLOOKUP(A38,Orçamento!$A$15:$J$559,4,0)</f>
        <v>INSTALAÇÃO HIDRÁULICA</v>
      </c>
      <c r="C38" s="175" t="e">
        <f>VLOOKUP(A38,'Resumo '!$A$15:$D$37,4,0)</f>
        <v>#DIV/0!</v>
      </c>
      <c r="D38" s="186">
        <f>VLOOKUP(A38,'Resumo '!$A$15:$D$37,3,0)</f>
        <v>0</v>
      </c>
      <c r="E38" s="620"/>
      <c r="F38" s="621"/>
      <c r="G38" s="615"/>
      <c r="H38" s="615"/>
      <c r="I38" s="616"/>
      <c r="J38" s="615"/>
      <c r="K38" s="614"/>
      <c r="L38" s="624"/>
      <c r="M38" s="118"/>
      <c r="N38" s="80"/>
      <c r="O38" s="43"/>
      <c r="P38" s="43"/>
    </row>
    <row r="39" spans="1:16" ht="19.5" customHeight="1" x14ac:dyDescent="0.3">
      <c r="A39" s="195"/>
      <c r="B39" s="173"/>
      <c r="C39" s="176"/>
      <c r="D39" s="187"/>
      <c r="E39" s="111">
        <f>E38*$D$38</f>
        <v>0</v>
      </c>
      <c r="F39" s="111">
        <f t="shared" ref="F39:L39" si="11">F38*$D$38</f>
        <v>0</v>
      </c>
      <c r="G39" s="111">
        <f t="shared" si="11"/>
        <v>0</v>
      </c>
      <c r="H39" s="116">
        <f t="shared" si="11"/>
        <v>0</v>
      </c>
      <c r="I39" s="116">
        <f t="shared" si="11"/>
        <v>0</v>
      </c>
      <c r="J39" s="111">
        <f t="shared" si="11"/>
        <v>0</v>
      </c>
      <c r="K39" s="111">
        <f t="shared" si="11"/>
        <v>0</v>
      </c>
      <c r="L39" s="111">
        <f t="shared" si="11"/>
        <v>0</v>
      </c>
      <c r="M39" s="118"/>
      <c r="N39" s="80"/>
      <c r="O39" s="43"/>
      <c r="P39" s="43"/>
    </row>
    <row r="40" spans="1:16" ht="19.5" customHeight="1" x14ac:dyDescent="0.3">
      <c r="A40" s="193">
        <v>13</v>
      </c>
      <c r="B40" s="174" t="str">
        <f>VLOOKUP(A40,Orçamento!$A$15:$J$559,4,0)</f>
        <v>DRENAGEM DE ÁGUAS PLUVIAIS</v>
      </c>
      <c r="C40" s="175" t="e">
        <f>VLOOKUP(A40,'Resumo '!$A$15:$D$37,4,0)</f>
        <v>#DIV/0!</v>
      </c>
      <c r="D40" s="186">
        <f>VLOOKUP(A40,'Resumo '!$A$15:$D$37,3,0)</f>
        <v>0</v>
      </c>
      <c r="E40" s="620"/>
      <c r="F40" s="624"/>
      <c r="G40" s="614"/>
      <c r="H40" s="615"/>
      <c r="I40" s="615"/>
      <c r="J40" s="614"/>
      <c r="K40" s="621"/>
      <c r="L40" s="624"/>
      <c r="M40" s="118"/>
      <c r="N40" s="80"/>
      <c r="O40" s="43"/>
      <c r="P40" s="43"/>
    </row>
    <row r="41" spans="1:16" ht="19.5" customHeight="1" x14ac:dyDescent="0.3">
      <c r="A41" s="194"/>
      <c r="B41" s="172"/>
      <c r="C41" s="176"/>
      <c r="D41" s="187"/>
      <c r="E41" s="110">
        <f>E40*$D$40</f>
        <v>0</v>
      </c>
      <c r="F41" s="110">
        <f t="shared" ref="F41:L41" si="12">F40*$D$40</f>
        <v>0</v>
      </c>
      <c r="G41" s="110">
        <f t="shared" si="12"/>
        <v>0</v>
      </c>
      <c r="H41" s="110">
        <f t="shared" si="12"/>
        <v>0</v>
      </c>
      <c r="I41" s="110">
        <f t="shared" si="12"/>
        <v>0</v>
      </c>
      <c r="J41" s="110">
        <f t="shared" si="12"/>
        <v>0</v>
      </c>
      <c r="K41" s="110">
        <f t="shared" si="12"/>
        <v>0</v>
      </c>
      <c r="L41" s="110">
        <f t="shared" si="12"/>
        <v>0</v>
      </c>
      <c r="M41" s="118"/>
      <c r="N41" s="80"/>
      <c r="O41" s="43"/>
      <c r="P41" s="43"/>
    </row>
    <row r="42" spans="1:16" ht="19.5" customHeight="1" x14ac:dyDescent="0.3">
      <c r="A42" s="193">
        <v>14</v>
      </c>
      <c r="B42" s="208" t="str">
        <f>VLOOKUP(A42,Orçamento!$A$15:$J$559,4,0)</f>
        <v>INSTALAÇÃO SANITÁRIA</v>
      </c>
      <c r="C42" s="190" t="e">
        <f>VLOOKUP(A42,'Resumo '!$A$15:$D$37,4,0)</f>
        <v>#DIV/0!</v>
      </c>
      <c r="D42" s="188">
        <f>VLOOKUP(A42,'Resumo '!$A$15:$D$37,3,0)</f>
        <v>0</v>
      </c>
      <c r="E42" s="613"/>
      <c r="F42" s="615"/>
      <c r="G42" s="615"/>
      <c r="H42" s="615"/>
      <c r="I42" s="615"/>
      <c r="J42" s="615"/>
      <c r="K42" s="615"/>
      <c r="L42" s="615"/>
      <c r="M42" s="118"/>
      <c r="N42" s="80"/>
      <c r="O42" s="43"/>
      <c r="P42" s="43"/>
    </row>
    <row r="43" spans="1:16" ht="19.5" customHeight="1" x14ac:dyDescent="0.3">
      <c r="A43" s="194"/>
      <c r="B43" s="209"/>
      <c r="C43" s="191"/>
      <c r="D43" s="187"/>
      <c r="E43" s="110">
        <f>E42*$D$42</f>
        <v>0</v>
      </c>
      <c r="F43" s="114">
        <f t="shared" ref="F43:L43" si="13">F42*$D$42</f>
        <v>0</v>
      </c>
      <c r="G43" s="114">
        <f t="shared" si="13"/>
        <v>0</v>
      </c>
      <c r="H43" s="114">
        <f t="shared" si="13"/>
        <v>0</v>
      </c>
      <c r="I43" s="114">
        <f t="shared" si="13"/>
        <v>0</v>
      </c>
      <c r="J43" s="114">
        <f t="shared" si="13"/>
        <v>0</v>
      </c>
      <c r="K43" s="114">
        <f t="shared" si="13"/>
        <v>0</v>
      </c>
      <c r="L43" s="114">
        <f t="shared" si="13"/>
        <v>0</v>
      </c>
      <c r="M43" s="118"/>
      <c r="N43" s="80"/>
      <c r="O43" s="43"/>
      <c r="P43" s="43"/>
    </row>
    <row r="44" spans="1:16" ht="19.5" customHeight="1" x14ac:dyDescent="0.3">
      <c r="A44" s="199">
        <v>15</v>
      </c>
      <c r="B44" s="171" t="str">
        <f>VLOOKUP(A44,Orçamento!$A$15:$J$559,4,0)</f>
        <v>INSTALAÇÃO DE GÁS COMBUSTÍVEL</v>
      </c>
      <c r="C44" s="175" t="e">
        <f>VLOOKUP(A44,'Resumo '!$A$15:$D$37,4,0)</f>
        <v>#DIV/0!</v>
      </c>
      <c r="D44" s="186">
        <f>VLOOKUP(A44,'Resumo '!$A$15:$D$37,3,0)</f>
        <v>0</v>
      </c>
      <c r="E44" s="613"/>
      <c r="F44" s="615"/>
      <c r="G44" s="615"/>
      <c r="H44" s="615"/>
      <c r="I44" s="615"/>
      <c r="J44" s="615"/>
      <c r="K44" s="615"/>
      <c r="L44" s="615"/>
      <c r="M44" s="118"/>
      <c r="N44" s="80"/>
      <c r="O44" s="43"/>
      <c r="P44" s="43"/>
    </row>
    <row r="45" spans="1:16" ht="19.5" customHeight="1" x14ac:dyDescent="0.3">
      <c r="A45" s="195"/>
      <c r="B45" s="173"/>
      <c r="C45" s="176"/>
      <c r="D45" s="187"/>
      <c r="E45" s="110">
        <f>E44*$D$44</f>
        <v>0</v>
      </c>
      <c r="F45" s="114">
        <f t="shared" ref="F45:L45" si="14">F44*$D$44</f>
        <v>0</v>
      </c>
      <c r="G45" s="114">
        <f t="shared" si="14"/>
        <v>0</v>
      </c>
      <c r="H45" s="114">
        <f t="shared" si="14"/>
        <v>0</v>
      </c>
      <c r="I45" s="114">
        <f t="shared" si="14"/>
        <v>0</v>
      </c>
      <c r="J45" s="114">
        <f t="shared" si="14"/>
        <v>0</v>
      </c>
      <c r="K45" s="114">
        <f t="shared" si="14"/>
        <v>0</v>
      </c>
      <c r="L45" s="114">
        <f t="shared" si="14"/>
        <v>0</v>
      </c>
      <c r="M45" s="118"/>
      <c r="N45" s="80"/>
      <c r="O45" s="43"/>
      <c r="P45" s="43"/>
    </row>
    <row r="46" spans="1:16" ht="19.5" customHeight="1" x14ac:dyDescent="0.3">
      <c r="A46" s="193">
        <v>16</v>
      </c>
      <c r="B46" s="174" t="str">
        <f>VLOOKUP(A46,Orçamento!$A$15:$J$559,4,0)</f>
        <v>SISTEMA DE PROTEÇÃO CONTRA INCÊNDIO</v>
      </c>
      <c r="C46" s="175" t="e">
        <f>VLOOKUP(A46,'Resumo '!$A$15:$D$37,4,0)</f>
        <v>#DIV/0!</v>
      </c>
      <c r="D46" s="186">
        <f>VLOOKUP(A46,'Resumo '!$A$15:$D$37,3,0)</f>
        <v>0</v>
      </c>
      <c r="E46" s="620"/>
      <c r="F46" s="615"/>
      <c r="G46" s="615"/>
      <c r="H46" s="615"/>
      <c r="I46" s="615"/>
      <c r="J46" s="615"/>
      <c r="K46" s="615"/>
      <c r="L46" s="615"/>
      <c r="M46" s="118"/>
      <c r="N46" s="80"/>
      <c r="O46" s="43"/>
      <c r="P46" s="43"/>
    </row>
    <row r="47" spans="1:16" ht="19.5" customHeight="1" x14ac:dyDescent="0.3">
      <c r="A47" s="194"/>
      <c r="B47" s="173"/>
      <c r="C47" s="176"/>
      <c r="D47" s="187"/>
      <c r="E47" s="110">
        <f>E46*$D$46</f>
        <v>0</v>
      </c>
      <c r="F47" s="114">
        <f t="shared" ref="F47:L47" si="15">F46*$D$46</f>
        <v>0</v>
      </c>
      <c r="G47" s="114">
        <f t="shared" si="15"/>
        <v>0</v>
      </c>
      <c r="H47" s="114">
        <f t="shared" si="15"/>
        <v>0</v>
      </c>
      <c r="I47" s="114">
        <f t="shared" si="15"/>
        <v>0</v>
      </c>
      <c r="J47" s="114">
        <f t="shared" si="15"/>
        <v>0</v>
      </c>
      <c r="K47" s="114">
        <f t="shared" si="15"/>
        <v>0</v>
      </c>
      <c r="L47" s="114">
        <f t="shared" si="15"/>
        <v>0</v>
      </c>
      <c r="M47" s="118"/>
      <c r="N47" s="80"/>
      <c r="O47" s="43"/>
      <c r="P47" s="43"/>
    </row>
    <row r="48" spans="1:16" ht="19.5" customHeight="1" x14ac:dyDescent="0.3">
      <c r="A48" s="193">
        <v>17</v>
      </c>
      <c r="B48" s="174" t="str">
        <f>VLOOKUP(A48,Orçamento!$A$15:$J$559,4,0)</f>
        <v>INSTALAÇÃO ELÉTRICA - 110V</v>
      </c>
      <c r="C48" s="182" t="e">
        <f>VLOOKUP(A48,'Resumo '!$A$15:$D$37,4,0)</f>
        <v>#DIV/0!</v>
      </c>
      <c r="D48" s="188">
        <f>VLOOKUP(A48,'Resumo '!$A$15:$D$37,3,0)</f>
        <v>0</v>
      </c>
      <c r="E48" s="620"/>
      <c r="F48" s="615"/>
      <c r="G48" s="615"/>
      <c r="H48" s="615"/>
      <c r="I48" s="615"/>
      <c r="J48" s="615"/>
      <c r="K48" s="615"/>
      <c r="L48" s="615"/>
      <c r="M48" s="118"/>
      <c r="N48" s="80"/>
      <c r="O48" s="43"/>
      <c r="P48" s="43"/>
    </row>
    <row r="49" spans="1:16" ht="19.5" customHeight="1" x14ac:dyDescent="0.3">
      <c r="A49" s="194"/>
      <c r="B49" s="173"/>
      <c r="C49" s="183"/>
      <c r="D49" s="192"/>
      <c r="E49" s="110">
        <f>E48*$D$48</f>
        <v>0</v>
      </c>
      <c r="F49" s="114">
        <f t="shared" ref="F49:L49" si="16">F48*$D$48</f>
        <v>0</v>
      </c>
      <c r="G49" s="114">
        <f t="shared" si="16"/>
        <v>0</v>
      </c>
      <c r="H49" s="114">
        <f t="shared" si="16"/>
        <v>0</v>
      </c>
      <c r="I49" s="114">
        <f t="shared" si="16"/>
        <v>0</v>
      </c>
      <c r="J49" s="114">
        <f t="shared" si="16"/>
        <v>0</v>
      </c>
      <c r="K49" s="114">
        <f t="shared" si="16"/>
        <v>0</v>
      </c>
      <c r="L49" s="114">
        <f t="shared" si="16"/>
        <v>0</v>
      </c>
      <c r="M49" s="118"/>
      <c r="N49" s="80"/>
      <c r="O49" s="43"/>
      <c r="P49" s="43"/>
    </row>
    <row r="50" spans="1:16" ht="19.5" customHeight="1" x14ac:dyDescent="0.3">
      <c r="A50" s="193">
        <v>18</v>
      </c>
      <c r="B50" s="174" t="str">
        <f>VLOOKUP(A50,Orçamento!$A$15:$J$559,4,0)</f>
        <v>INSTALAÇÕES DE CLIMATIZAÇÃO</v>
      </c>
      <c r="C50" s="175" t="e">
        <f>VLOOKUP(A50,'Resumo '!$A$15:$D$37,4,0)</f>
        <v>#DIV/0!</v>
      </c>
      <c r="D50" s="186">
        <f>VLOOKUP(A50,'Resumo '!$A$15:$D$37,3,0)</f>
        <v>0</v>
      </c>
      <c r="E50" s="613"/>
      <c r="F50" s="615"/>
      <c r="G50" s="615"/>
      <c r="H50" s="615"/>
      <c r="I50" s="615"/>
      <c r="J50" s="615"/>
      <c r="K50" s="615"/>
      <c r="L50" s="615"/>
      <c r="M50" s="118"/>
      <c r="N50" s="80"/>
      <c r="O50" s="43"/>
      <c r="P50" s="43"/>
    </row>
    <row r="51" spans="1:16" ht="19.5" customHeight="1" x14ac:dyDescent="0.3">
      <c r="A51" s="195"/>
      <c r="B51" s="172"/>
      <c r="C51" s="176"/>
      <c r="D51" s="187"/>
      <c r="E51" s="110">
        <f>E50*$D$50</f>
        <v>0</v>
      </c>
      <c r="F51" s="114">
        <f t="shared" ref="F51:L51" si="17">F50*$D$50</f>
        <v>0</v>
      </c>
      <c r="G51" s="114">
        <f t="shared" si="17"/>
        <v>0</v>
      </c>
      <c r="H51" s="114">
        <f t="shared" si="17"/>
        <v>0</v>
      </c>
      <c r="I51" s="114">
        <f t="shared" si="17"/>
        <v>0</v>
      </c>
      <c r="J51" s="114">
        <f t="shared" si="17"/>
        <v>0</v>
      </c>
      <c r="K51" s="114">
        <f t="shared" si="17"/>
        <v>0</v>
      </c>
      <c r="L51" s="114">
        <f t="shared" si="17"/>
        <v>0</v>
      </c>
      <c r="M51" s="118"/>
      <c r="N51" s="80"/>
      <c r="O51" s="43"/>
      <c r="P51" s="43"/>
    </row>
    <row r="52" spans="1:16" ht="19.5" customHeight="1" x14ac:dyDescent="0.3">
      <c r="A52" s="193">
        <v>19</v>
      </c>
      <c r="B52" s="174" t="str">
        <f>VLOOKUP(A52,Orçamento!$A$15:$J$559,4,0)</f>
        <v>INSTALAÇÕES DE CABEAMENTO ESTRUTURADO</v>
      </c>
      <c r="C52" s="182" t="e">
        <f>VLOOKUP(A52,'Resumo '!$A$15:$D$37,4,0)</f>
        <v>#DIV/0!</v>
      </c>
      <c r="D52" s="188">
        <f>VLOOKUP(A52,'Resumo '!$A$15:$D$37,3,0)</f>
        <v>0</v>
      </c>
      <c r="E52" s="613"/>
      <c r="F52" s="615"/>
      <c r="G52" s="615"/>
      <c r="H52" s="615"/>
      <c r="I52" s="615"/>
      <c r="J52" s="615"/>
      <c r="K52" s="615"/>
      <c r="L52" s="615"/>
      <c r="M52" s="118"/>
      <c r="N52" s="80"/>
      <c r="O52" s="43"/>
      <c r="P52" s="43"/>
    </row>
    <row r="53" spans="1:16" ht="19.5" customHeight="1" x14ac:dyDescent="0.3">
      <c r="A53" s="194"/>
      <c r="B53" s="172"/>
      <c r="C53" s="176"/>
      <c r="D53" s="187"/>
      <c r="E53" s="110">
        <f>E52*$D$52</f>
        <v>0</v>
      </c>
      <c r="F53" s="114">
        <f t="shared" ref="F53:L53" si="18">F52*$D$52</f>
        <v>0</v>
      </c>
      <c r="G53" s="114">
        <f t="shared" si="18"/>
        <v>0</v>
      </c>
      <c r="H53" s="114">
        <f t="shared" si="18"/>
        <v>0</v>
      </c>
      <c r="I53" s="114">
        <f t="shared" si="18"/>
        <v>0</v>
      </c>
      <c r="J53" s="114">
        <f t="shared" si="18"/>
        <v>0</v>
      </c>
      <c r="K53" s="114">
        <f t="shared" si="18"/>
        <v>0</v>
      </c>
      <c r="L53" s="114">
        <f t="shared" si="18"/>
        <v>0</v>
      </c>
      <c r="M53" s="118"/>
      <c r="N53" s="80"/>
      <c r="O53" s="43"/>
      <c r="P53" s="43"/>
    </row>
    <row r="54" spans="1:16" ht="19.5" customHeight="1" x14ac:dyDescent="0.3">
      <c r="A54" s="199">
        <v>20</v>
      </c>
      <c r="B54" s="174" t="str">
        <f>VLOOKUP(A54,Orçamento!$A$15:$J$559,4,0)</f>
        <v>SISTEMA DE EXAUSTÃO MECÂNICA</v>
      </c>
      <c r="C54" s="182" t="e">
        <f>VLOOKUP(A54,'Resumo '!$A$15:$D$37,4,0)</f>
        <v>#DIV/0!</v>
      </c>
      <c r="D54" s="188">
        <f>VLOOKUP(A54,'Resumo '!$A$15:$D$37,3,0)</f>
        <v>0</v>
      </c>
      <c r="E54" s="620"/>
      <c r="F54" s="621"/>
      <c r="G54" s="615"/>
      <c r="H54" s="615"/>
      <c r="I54" s="616"/>
      <c r="J54" s="615"/>
      <c r="K54" s="614"/>
      <c r="L54" s="624"/>
      <c r="M54" s="118"/>
      <c r="N54" s="80"/>
      <c r="O54" s="43"/>
      <c r="P54" s="43"/>
    </row>
    <row r="55" spans="1:16" ht="19.5" customHeight="1" x14ac:dyDescent="0.3">
      <c r="A55" s="195"/>
      <c r="B55" s="172"/>
      <c r="C55" s="183"/>
      <c r="D55" s="192"/>
      <c r="E55" s="110">
        <f>E54*$D$54</f>
        <v>0</v>
      </c>
      <c r="F55" s="114">
        <f t="shared" ref="F55:L55" si="19">F54*$D$54</f>
        <v>0</v>
      </c>
      <c r="G55" s="114">
        <f t="shared" si="19"/>
        <v>0</v>
      </c>
      <c r="H55" s="114">
        <f t="shared" si="19"/>
        <v>0</v>
      </c>
      <c r="I55" s="114">
        <f t="shared" si="19"/>
        <v>0</v>
      </c>
      <c r="J55" s="114">
        <f t="shared" si="19"/>
        <v>0</v>
      </c>
      <c r="K55" s="114">
        <f t="shared" si="19"/>
        <v>0</v>
      </c>
      <c r="L55" s="114">
        <f t="shared" si="19"/>
        <v>0</v>
      </c>
      <c r="M55" s="118"/>
      <c r="N55" s="80"/>
      <c r="O55" s="43"/>
      <c r="P55" s="43"/>
    </row>
    <row r="56" spans="1:16" ht="19.5" customHeight="1" x14ac:dyDescent="0.3">
      <c r="A56" s="193">
        <v>21</v>
      </c>
      <c r="B56" s="180" t="str">
        <f>VLOOKUP(A56,Orçamento!$A$15:$J$559,4,0)</f>
        <v>SISTEMA DE PROTEÇÃO CONTRA DESCARGAS ATMOSFÉRICAS (SPDA)</v>
      </c>
      <c r="C56" s="175" t="e">
        <f>VLOOKUP(A56,'Resumo '!$A$15:$D$37,4,0)</f>
        <v>#DIV/0!</v>
      </c>
      <c r="D56" s="186">
        <f>VLOOKUP(A56,'Resumo '!$A$15:$D$37,3,0)</f>
        <v>0</v>
      </c>
      <c r="E56" s="620"/>
      <c r="F56" s="624"/>
      <c r="G56" s="614"/>
      <c r="H56" s="615"/>
      <c r="I56" s="615"/>
      <c r="J56" s="614"/>
      <c r="K56" s="621"/>
      <c r="L56" s="624"/>
      <c r="M56" s="118"/>
      <c r="N56" s="80"/>
      <c r="O56" s="43"/>
      <c r="P56" s="43"/>
    </row>
    <row r="57" spans="1:16" ht="19.5" customHeight="1" x14ac:dyDescent="0.3">
      <c r="A57" s="195"/>
      <c r="B57" s="181"/>
      <c r="C57" s="176"/>
      <c r="D57" s="187"/>
      <c r="E57" s="110">
        <f>E56*$D$56</f>
        <v>0</v>
      </c>
      <c r="F57" s="114">
        <f t="shared" ref="F57:L57" si="20">F56*$D$56</f>
        <v>0</v>
      </c>
      <c r="G57" s="114">
        <f t="shared" si="20"/>
        <v>0</v>
      </c>
      <c r="H57" s="114">
        <f t="shared" si="20"/>
        <v>0</v>
      </c>
      <c r="I57" s="114">
        <f t="shared" si="20"/>
        <v>0</v>
      </c>
      <c r="J57" s="114">
        <f t="shared" si="20"/>
        <v>0</v>
      </c>
      <c r="K57" s="114">
        <f t="shared" si="20"/>
        <v>0</v>
      </c>
      <c r="L57" s="114">
        <f t="shared" si="20"/>
        <v>0</v>
      </c>
      <c r="M57" s="118"/>
      <c r="N57" s="80"/>
      <c r="O57" s="43"/>
      <c r="P57" s="43"/>
    </row>
    <row r="58" spans="1:16" ht="19.5" customHeight="1" x14ac:dyDescent="0.3">
      <c r="A58" s="193">
        <v>22</v>
      </c>
      <c r="B58" s="174" t="str">
        <f>VLOOKUP(A58,Orçamento!$A$15:$J$559,4,0)</f>
        <v>SERVIÇOS COMPLEMENTARES</v>
      </c>
      <c r="C58" s="175" t="e">
        <f>VLOOKUP(A58,'Resumo '!$A$15:$D$37,4,0)</f>
        <v>#DIV/0!</v>
      </c>
      <c r="D58" s="184">
        <f>VLOOKUP(A58,'Resumo '!$A$15:$D$37,3,0)</f>
        <v>0</v>
      </c>
      <c r="E58" s="613"/>
      <c r="F58" s="615"/>
      <c r="G58" s="615"/>
      <c r="H58" s="615"/>
      <c r="I58" s="615"/>
      <c r="J58" s="615"/>
      <c r="K58" s="615"/>
      <c r="L58" s="615"/>
      <c r="M58" s="118"/>
      <c r="N58" s="80"/>
      <c r="O58" s="43"/>
      <c r="P58" s="43"/>
    </row>
    <row r="59" spans="1:16" ht="19.5" customHeight="1" x14ac:dyDescent="0.3">
      <c r="A59" s="194"/>
      <c r="B59" s="173"/>
      <c r="C59" s="176"/>
      <c r="D59" s="213"/>
      <c r="E59" s="110">
        <f>E58*$D$58</f>
        <v>0</v>
      </c>
      <c r="F59" s="114">
        <f t="shared" ref="F59:L59" si="21">F58*$D$58</f>
        <v>0</v>
      </c>
      <c r="G59" s="114">
        <f t="shared" si="21"/>
        <v>0</v>
      </c>
      <c r="H59" s="114">
        <f t="shared" si="21"/>
        <v>0</v>
      </c>
      <c r="I59" s="114">
        <f t="shared" si="21"/>
        <v>0</v>
      </c>
      <c r="J59" s="114">
        <f t="shared" si="21"/>
        <v>0</v>
      </c>
      <c r="K59" s="114">
        <f t="shared" si="21"/>
        <v>0</v>
      </c>
      <c r="L59" s="114">
        <f t="shared" si="21"/>
        <v>0</v>
      </c>
      <c r="M59" s="118"/>
      <c r="N59" s="80"/>
      <c r="O59" s="43"/>
      <c r="P59" s="43"/>
    </row>
    <row r="60" spans="1:16" ht="19.5" customHeight="1" x14ac:dyDescent="0.3">
      <c r="A60" s="193">
        <v>23</v>
      </c>
      <c r="B60" s="174" t="str">
        <f>VLOOKUP(A60,Orçamento!$A$15:$J$559,4,0)</f>
        <v>SERVIÇOS FINAIS</v>
      </c>
      <c r="C60" s="175" t="e">
        <f>VLOOKUP(A60,'Resumo '!$A$15:$D$37,4,0)</f>
        <v>#DIV/0!</v>
      </c>
      <c r="D60" s="184">
        <f>VLOOKUP(A60,'Resumo '!$A$15:$D$37,3,0)</f>
        <v>0</v>
      </c>
      <c r="E60" s="613"/>
      <c r="F60" s="615"/>
      <c r="G60" s="615"/>
      <c r="H60" s="615"/>
      <c r="I60" s="615"/>
      <c r="J60" s="615"/>
      <c r="K60" s="615"/>
      <c r="L60" s="615"/>
      <c r="M60" s="118"/>
      <c r="N60" s="80"/>
      <c r="O60" s="43"/>
      <c r="P60" s="43"/>
    </row>
    <row r="61" spans="1:16" ht="19.5" customHeight="1" x14ac:dyDescent="0.3">
      <c r="A61" s="194"/>
      <c r="B61" s="173"/>
      <c r="C61" s="176"/>
      <c r="D61" s="213"/>
      <c r="E61" s="110">
        <f>E60*$D$60</f>
        <v>0</v>
      </c>
      <c r="F61" s="114">
        <f t="shared" ref="F61:L61" si="22">F60*$D$60</f>
        <v>0</v>
      </c>
      <c r="G61" s="114">
        <f t="shared" si="22"/>
        <v>0</v>
      </c>
      <c r="H61" s="114">
        <f t="shared" si="22"/>
        <v>0</v>
      </c>
      <c r="I61" s="114">
        <f t="shared" si="22"/>
        <v>0</v>
      </c>
      <c r="J61" s="114">
        <f t="shared" si="22"/>
        <v>0</v>
      </c>
      <c r="K61" s="114">
        <f t="shared" si="22"/>
        <v>0</v>
      </c>
      <c r="L61" s="114">
        <f t="shared" si="22"/>
        <v>0</v>
      </c>
      <c r="M61" s="118"/>
      <c r="N61" s="80"/>
      <c r="O61" s="43"/>
      <c r="P61" s="43"/>
    </row>
    <row r="62" spans="1:16" ht="19.5" customHeight="1" x14ac:dyDescent="0.3">
      <c r="A62" s="193">
        <v>24</v>
      </c>
      <c r="B62" s="174" t="str">
        <f>VLOOKUP(A62,Orçamento!$A$15:$J$594,4,0)</f>
        <v>SERVIÇOS EXTERNOS</v>
      </c>
      <c r="C62" s="175" t="e">
        <f>VLOOKUP(A62,'Resumo '!$A$15:$D$460,4,0)</f>
        <v>#DIV/0!</v>
      </c>
      <c r="D62" s="184">
        <f>VLOOKUP(A62,'Resumo '!$A$15:$D$60,3,0)</f>
        <v>0</v>
      </c>
      <c r="E62" s="613"/>
      <c r="F62" s="615"/>
      <c r="G62" s="615"/>
      <c r="H62" s="615"/>
      <c r="I62" s="615"/>
      <c r="J62" s="615"/>
      <c r="K62" s="615"/>
      <c r="L62" s="615"/>
      <c r="M62" s="118"/>
      <c r="N62" s="80"/>
      <c r="O62" s="43"/>
      <c r="P62" s="43"/>
    </row>
    <row r="63" spans="1:16" ht="19.5" customHeight="1" x14ac:dyDescent="0.3">
      <c r="A63" s="195"/>
      <c r="B63" s="173"/>
      <c r="C63" s="183"/>
      <c r="D63" s="185"/>
      <c r="E63" s="111">
        <f>E62*$D$62</f>
        <v>0</v>
      </c>
      <c r="F63" s="113">
        <f t="shared" ref="F63:L63" si="23">F62*$D$62</f>
        <v>0</v>
      </c>
      <c r="G63" s="113">
        <f t="shared" si="23"/>
        <v>0</v>
      </c>
      <c r="H63" s="113">
        <f t="shared" si="23"/>
        <v>0</v>
      </c>
      <c r="I63" s="113">
        <f t="shared" si="23"/>
        <v>0</v>
      </c>
      <c r="J63" s="113">
        <f t="shared" si="23"/>
        <v>0</v>
      </c>
      <c r="K63" s="113">
        <f t="shared" si="23"/>
        <v>0</v>
      </c>
      <c r="L63" s="113">
        <f t="shared" si="23"/>
        <v>0</v>
      </c>
      <c r="M63" s="118"/>
      <c r="N63" s="80"/>
      <c r="O63" s="43"/>
      <c r="P63" s="43"/>
    </row>
    <row r="64" spans="1:16" ht="19.5" customHeight="1" thickBot="1" x14ac:dyDescent="0.3">
      <c r="A64" s="148"/>
      <c r="B64" s="149"/>
      <c r="C64" s="145"/>
      <c r="D64" s="145"/>
      <c r="E64" s="144"/>
      <c r="F64" s="144"/>
      <c r="G64" s="144"/>
      <c r="H64" s="144"/>
      <c r="I64" s="144"/>
      <c r="J64" s="144"/>
      <c r="K64" s="144"/>
      <c r="L64" s="144"/>
      <c r="M64" s="43"/>
      <c r="N64" s="43"/>
      <c r="O64" s="43"/>
      <c r="P64" s="43"/>
    </row>
    <row r="65" spans="1:16" ht="19.5" customHeight="1" x14ac:dyDescent="0.2">
      <c r="A65" s="224"/>
      <c r="B65" s="227" t="s">
        <v>107</v>
      </c>
      <c r="C65" s="232">
        <v>1.0000000000000002</v>
      </c>
      <c r="D65" s="214">
        <f>SUM(D16:D63)</f>
        <v>0</v>
      </c>
      <c r="E65" s="177">
        <f>SUM(E17,E19,E21,E23,E25,E27,E29,E31,E33,E35,E37,E39,E41,E43,E45,E47,E49,E51,E53,E55,E57,E59,E61,E63)</f>
        <v>0</v>
      </c>
      <c r="F65" s="177">
        <f t="shared" ref="F65:L65" si="24">SUM(F17,F19,F21,F23,F25,F27,F29,F31,F33,F35,F37,F39,F41,F43,F45,F47,F49,F51,F53,F55,F57,F59,F61,F63)</f>
        <v>0</v>
      </c>
      <c r="G65" s="177">
        <f t="shared" si="24"/>
        <v>0</v>
      </c>
      <c r="H65" s="177">
        <f t="shared" si="24"/>
        <v>0</v>
      </c>
      <c r="I65" s="177">
        <f t="shared" si="24"/>
        <v>0</v>
      </c>
      <c r="J65" s="177">
        <f t="shared" si="24"/>
        <v>0</v>
      </c>
      <c r="K65" s="177">
        <f t="shared" si="24"/>
        <v>0</v>
      </c>
      <c r="L65" s="177">
        <f t="shared" si="24"/>
        <v>0</v>
      </c>
      <c r="M65" s="43"/>
      <c r="N65" s="43"/>
      <c r="O65" s="43"/>
      <c r="P65" s="43"/>
    </row>
    <row r="66" spans="1:16" ht="19.5" customHeight="1" x14ac:dyDescent="0.2">
      <c r="A66" s="225"/>
      <c r="B66" s="228"/>
      <c r="C66" s="225"/>
      <c r="D66" s="211"/>
      <c r="E66" s="178"/>
      <c r="F66" s="178"/>
      <c r="G66" s="178"/>
      <c r="H66" s="178"/>
      <c r="I66" s="178"/>
      <c r="J66" s="178"/>
      <c r="K66" s="178"/>
      <c r="L66" s="178"/>
      <c r="M66" s="43"/>
      <c r="N66" s="43"/>
      <c r="O66" s="43"/>
      <c r="P66" s="43"/>
    </row>
    <row r="67" spans="1:16" ht="19.5" customHeight="1" thickBot="1" x14ac:dyDescent="0.25">
      <c r="A67" s="226"/>
      <c r="B67" s="229"/>
      <c r="C67" s="226"/>
      <c r="D67" s="212"/>
      <c r="E67" s="179"/>
      <c r="F67" s="179"/>
      <c r="G67" s="179"/>
      <c r="H67" s="179"/>
      <c r="I67" s="179"/>
      <c r="J67" s="179"/>
      <c r="K67" s="179"/>
      <c r="L67" s="179"/>
      <c r="M67" s="43"/>
      <c r="N67" s="43"/>
      <c r="O67" s="43"/>
      <c r="P67" s="43"/>
    </row>
    <row r="68" spans="1:16" ht="19.5" customHeight="1" x14ac:dyDescent="0.2">
      <c r="A68" s="218"/>
      <c r="B68" s="221" t="s">
        <v>108</v>
      </c>
      <c r="C68" s="230" t="e">
        <f>D68/D65</f>
        <v>#DIV/0!</v>
      </c>
      <c r="D68" s="231">
        <f>SUM(E65:L67)</f>
        <v>0</v>
      </c>
      <c r="E68" s="215">
        <f>E65</f>
        <v>0</v>
      </c>
      <c r="F68" s="210">
        <f>E68+F65</f>
        <v>0</v>
      </c>
      <c r="G68" s="210">
        <f t="shared" ref="G68:L68" si="25">F68+G65</f>
        <v>0</v>
      </c>
      <c r="H68" s="210">
        <f t="shared" si="25"/>
        <v>0</v>
      </c>
      <c r="I68" s="210">
        <f t="shared" si="25"/>
        <v>0</v>
      </c>
      <c r="J68" s="210">
        <f t="shared" si="25"/>
        <v>0</v>
      </c>
      <c r="K68" s="210">
        <f t="shared" si="25"/>
        <v>0</v>
      </c>
      <c r="L68" s="210">
        <f t="shared" si="25"/>
        <v>0</v>
      </c>
      <c r="M68" s="43"/>
      <c r="N68" s="43"/>
      <c r="O68" s="43"/>
      <c r="P68" s="43"/>
    </row>
    <row r="69" spans="1:16" ht="19.5" customHeight="1" x14ac:dyDescent="0.2">
      <c r="A69" s="219"/>
      <c r="B69" s="222"/>
      <c r="C69" s="219"/>
      <c r="D69" s="211"/>
      <c r="E69" s="216"/>
      <c r="F69" s="211"/>
      <c r="G69" s="211"/>
      <c r="H69" s="211"/>
      <c r="I69" s="211"/>
      <c r="J69" s="211"/>
      <c r="K69" s="211"/>
      <c r="L69" s="211"/>
      <c r="M69" s="43"/>
      <c r="N69" s="43"/>
      <c r="O69" s="43"/>
      <c r="P69" s="43"/>
    </row>
    <row r="70" spans="1:16" ht="19.5" customHeight="1" thickBot="1" x14ac:dyDescent="0.25">
      <c r="A70" s="220"/>
      <c r="B70" s="223"/>
      <c r="C70" s="220"/>
      <c r="D70" s="212"/>
      <c r="E70" s="217"/>
      <c r="F70" s="212"/>
      <c r="G70" s="212"/>
      <c r="H70" s="212"/>
      <c r="I70" s="212"/>
      <c r="J70" s="212"/>
      <c r="K70" s="212"/>
      <c r="L70" s="212"/>
      <c r="M70" s="43"/>
      <c r="N70" s="43"/>
      <c r="O70" s="43"/>
      <c r="P70" s="43"/>
    </row>
    <row r="71" spans="1:16" ht="19.5" customHeight="1" x14ac:dyDescent="0.2">
      <c r="A71" s="4"/>
      <c r="B71" s="4"/>
      <c r="C71" s="4"/>
      <c r="D71" s="26"/>
      <c r="E71" s="126"/>
      <c r="G71" s="24"/>
      <c r="H71" s="159"/>
      <c r="I71" s="159"/>
      <c r="J71" s="159"/>
      <c r="K71" s="159"/>
      <c r="L71" s="81"/>
      <c r="M71" s="43"/>
      <c r="N71" s="43"/>
      <c r="O71" s="43"/>
      <c r="P71" s="43"/>
    </row>
    <row r="72" spans="1:16" ht="19.5" customHeight="1" x14ac:dyDescent="0.2">
      <c r="A72" s="82"/>
      <c r="B72" s="4"/>
      <c r="C72" s="4"/>
      <c r="D72" s="26"/>
      <c r="E72" s="126"/>
      <c r="G72" s="24"/>
      <c r="H72" s="24"/>
      <c r="I72" s="125"/>
      <c r="J72" s="125"/>
      <c r="K72" s="128"/>
      <c r="L72" s="83"/>
      <c r="M72" s="43"/>
      <c r="N72" s="43"/>
      <c r="O72" s="43"/>
      <c r="P72" s="43"/>
    </row>
    <row r="73" spans="1:16" ht="19.5" customHeight="1" x14ac:dyDescent="0.2">
      <c r="A73" s="43"/>
      <c r="B73" s="43"/>
      <c r="C73" s="2"/>
      <c r="D73" s="26"/>
      <c r="I73" s="27"/>
      <c r="J73" s="27"/>
      <c r="K73" s="129"/>
      <c r="L73" s="83"/>
      <c r="M73" s="43"/>
      <c r="N73" s="43"/>
      <c r="O73" s="43"/>
      <c r="P73" s="43"/>
    </row>
    <row r="74" spans="1:16" ht="19.5" customHeight="1" x14ac:dyDescent="0.2">
      <c r="A74" s="43"/>
      <c r="B74" s="84"/>
      <c r="C74" s="2"/>
      <c r="D74" s="26"/>
      <c r="I74" s="27"/>
      <c r="J74" s="27"/>
      <c r="K74" s="129"/>
      <c r="M74" s="43"/>
      <c r="N74" s="43"/>
      <c r="O74" s="43"/>
      <c r="P74" s="43"/>
    </row>
    <row r="75" spans="1:16" ht="19.5" customHeight="1" x14ac:dyDescent="0.2">
      <c r="A75" s="43"/>
      <c r="B75" s="43"/>
      <c r="C75" s="2"/>
      <c r="D75" s="3"/>
      <c r="I75" s="27"/>
      <c r="J75" s="27"/>
      <c r="K75" s="129"/>
      <c r="M75" s="43"/>
      <c r="N75" s="43"/>
      <c r="O75" s="43"/>
      <c r="P75" s="43"/>
    </row>
    <row r="76" spans="1:16" ht="19.5" customHeight="1" x14ac:dyDescent="0.2">
      <c r="A76" s="43"/>
      <c r="B76" s="43"/>
      <c r="C76" s="2"/>
      <c r="D76" s="3"/>
      <c r="E76" s="119"/>
      <c r="F76" s="130"/>
      <c r="G76" s="130"/>
      <c r="H76" s="130"/>
      <c r="I76" s="130"/>
      <c r="J76" s="130"/>
      <c r="K76" s="129"/>
      <c r="M76" s="43"/>
      <c r="N76" s="43"/>
      <c r="O76" s="43"/>
      <c r="P76" s="43"/>
    </row>
    <row r="77" spans="1:16" ht="19.5" customHeight="1" x14ac:dyDescent="0.2">
      <c r="A77" s="43"/>
      <c r="B77" s="43"/>
      <c r="C77" s="2"/>
      <c r="D77" s="3"/>
      <c r="E77" s="127"/>
      <c r="F77" s="131"/>
      <c r="G77" s="131"/>
      <c r="H77" s="132"/>
      <c r="I77" s="131"/>
      <c r="J77" s="131"/>
      <c r="K77" s="133"/>
      <c r="M77" s="43"/>
      <c r="N77" s="43"/>
      <c r="O77" s="43"/>
      <c r="P77" s="43"/>
    </row>
    <row r="78" spans="1:16" ht="19.5" customHeight="1" x14ac:dyDescent="0.2">
      <c r="A78" s="43"/>
      <c r="B78" s="43"/>
      <c r="C78" s="2"/>
      <c r="D78" s="3"/>
      <c r="E78" s="126"/>
      <c r="F78" s="131"/>
      <c r="G78" s="131"/>
      <c r="H78" s="132"/>
      <c r="I78" s="131"/>
      <c r="J78" s="131"/>
      <c r="K78" s="133"/>
      <c r="M78" s="43"/>
      <c r="N78" s="43"/>
      <c r="O78" s="43"/>
      <c r="P78" s="43"/>
    </row>
    <row r="79" spans="1:16" ht="19.5" customHeight="1" x14ac:dyDescent="0.2">
      <c r="A79" s="43"/>
      <c r="B79" s="43"/>
      <c r="C79" s="2"/>
      <c r="K79" s="133"/>
      <c r="M79" s="43"/>
      <c r="N79" s="43"/>
      <c r="O79" s="43"/>
      <c r="P79" s="43"/>
    </row>
    <row r="80" spans="1:16" ht="19.5" customHeight="1" x14ac:dyDescent="0.2">
      <c r="A80" s="43"/>
      <c r="B80" s="43"/>
      <c r="C80" s="2"/>
      <c r="D80" s="2"/>
      <c r="E80" s="43"/>
      <c r="F80" s="43"/>
      <c r="M80" s="43"/>
      <c r="N80" s="43"/>
      <c r="O80" s="43"/>
      <c r="P80" s="43"/>
    </row>
    <row r="81" spans="1:16" ht="19.5" customHeight="1" x14ac:dyDescent="0.2">
      <c r="A81" s="43"/>
      <c r="B81" s="43"/>
      <c r="C81" s="2"/>
      <c r="D81" s="2"/>
      <c r="E81" s="43"/>
      <c r="F81" s="43"/>
      <c r="M81" s="43"/>
      <c r="N81" s="43"/>
      <c r="O81" s="43"/>
      <c r="P81" s="43"/>
    </row>
    <row r="82" spans="1:16" ht="19.5" customHeight="1" x14ac:dyDescent="0.2">
      <c r="A82" s="43"/>
      <c r="B82" s="43"/>
      <c r="C82" s="2"/>
      <c r="D82" s="22"/>
      <c r="E82" s="43"/>
      <c r="F82" s="43"/>
      <c r="M82" s="43"/>
      <c r="N82" s="43"/>
      <c r="O82" s="43"/>
      <c r="P82" s="43"/>
    </row>
    <row r="83" spans="1:16" ht="19.5" customHeight="1" x14ac:dyDescent="0.2">
      <c r="A83" s="43"/>
      <c r="B83" s="43"/>
      <c r="C83" s="2"/>
      <c r="D83" s="22"/>
      <c r="E83" s="43"/>
      <c r="F83" s="43"/>
      <c r="M83" s="43"/>
      <c r="N83" s="43"/>
      <c r="O83" s="43"/>
      <c r="P83" s="43"/>
    </row>
    <row r="84" spans="1:16" ht="19.5" customHeight="1" x14ac:dyDescent="0.2">
      <c r="A84" s="43"/>
      <c r="B84" s="43"/>
      <c r="C84" s="2"/>
      <c r="D84" s="22"/>
      <c r="E84" s="43"/>
      <c r="F84" s="43"/>
      <c r="M84" s="43"/>
      <c r="N84" s="43"/>
      <c r="O84" s="43"/>
      <c r="P84" s="43"/>
    </row>
    <row r="85" spans="1:16" ht="19.5" customHeight="1" x14ac:dyDescent="0.2">
      <c r="A85" s="43"/>
      <c r="B85" s="43"/>
      <c r="C85" s="2"/>
      <c r="D85" s="22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</row>
    <row r="86" spans="1:16" ht="19.5" customHeight="1" x14ac:dyDescent="0.2">
      <c r="A86" s="43"/>
      <c r="B86" s="43"/>
      <c r="C86" s="2"/>
      <c r="D86" s="22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</row>
    <row r="87" spans="1:16" ht="19.5" customHeight="1" x14ac:dyDescent="0.2">
      <c r="A87" s="43"/>
      <c r="B87" s="43"/>
      <c r="C87" s="2"/>
      <c r="D87" s="22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</row>
    <row r="88" spans="1:16" ht="19.5" customHeight="1" x14ac:dyDescent="0.2">
      <c r="A88" s="43"/>
      <c r="B88" s="43"/>
      <c r="C88" s="2"/>
      <c r="D88" s="22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</row>
    <row r="89" spans="1:16" ht="19.5" customHeight="1" x14ac:dyDescent="0.2">
      <c r="A89" s="43"/>
      <c r="B89" s="43"/>
      <c r="C89" s="2"/>
      <c r="D89" s="22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</row>
    <row r="90" spans="1:16" ht="19.5" customHeight="1" x14ac:dyDescent="0.2">
      <c r="A90" s="43"/>
      <c r="B90" s="43"/>
      <c r="C90" s="2"/>
      <c r="D90" s="22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</row>
    <row r="91" spans="1:16" ht="19.5" customHeight="1" x14ac:dyDescent="0.2">
      <c r="A91" s="43"/>
      <c r="B91" s="43"/>
      <c r="C91" s="2"/>
      <c r="D91" s="22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</row>
    <row r="92" spans="1:16" ht="19.5" customHeight="1" x14ac:dyDescent="0.2">
      <c r="A92" s="43"/>
      <c r="B92" s="43"/>
      <c r="C92" s="2"/>
      <c r="D92" s="22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</row>
    <row r="93" spans="1:16" ht="19.5" customHeight="1" x14ac:dyDescent="0.2">
      <c r="A93" s="43"/>
      <c r="B93" s="43"/>
      <c r="C93" s="2"/>
      <c r="D93" s="22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</row>
    <row r="94" spans="1:16" ht="19.5" customHeight="1" x14ac:dyDescent="0.2">
      <c r="A94" s="43"/>
      <c r="B94" s="43"/>
      <c r="C94" s="2"/>
      <c r="D94" s="22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</row>
    <row r="95" spans="1:16" ht="19.5" customHeight="1" x14ac:dyDescent="0.2">
      <c r="A95" s="43"/>
      <c r="B95" s="43"/>
      <c r="C95" s="2"/>
      <c r="D95" s="22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</row>
    <row r="96" spans="1:16" ht="19.5" customHeight="1" x14ac:dyDescent="0.2">
      <c r="A96" s="43"/>
      <c r="B96" s="43"/>
      <c r="C96" s="2"/>
      <c r="D96" s="22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</row>
    <row r="97" spans="1:16" ht="19.5" customHeight="1" x14ac:dyDescent="0.2">
      <c r="A97" s="43"/>
      <c r="B97" s="43"/>
      <c r="C97" s="2"/>
      <c r="D97" s="22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</row>
    <row r="98" spans="1:16" ht="19.5" customHeight="1" x14ac:dyDescent="0.2">
      <c r="A98" s="43"/>
      <c r="B98" s="43"/>
      <c r="C98" s="2"/>
      <c r="D98" s="22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</row>
    <row r="99" spans="1:16" ht="19.5" customHeight="1" x14ac:dyDescent="0.2">
      <c r="A99" s="43"/>
      <c r="B99" s="43"/>
      <c r="C99" s="2"/>
      <c r="D99" s="22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</row>
    <row r="100" spans="1:16" ht="19.5" customHeight="1" x14ac:dyDescent="0.2">
      <c r="A100" s="43"/>
      <c r="B100" s="43"/>
      <c r="C100" s="2"/>
      <c r="D100" s="22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</row>
    <row r="101" spans="1:16" ht="19.5" customHeight="1" x14ac:dyDescent="0.2">
      <c r="A101" s="43"/>
      <c r="B101" s="43"/>
      <c r="C101" s="2"/>
      <c r="D101" s="22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</row>
    <row r="102" spans="1:16" ht="19.5" customHeight="1" x14ac:dyDescent="0.2">
      <c r="A102" s="43"/>
      <c r="B102" s="43"/>
      <c r="C102" s="2"/>
      <c r="D102" s="22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</row>
    <row r="103" spans="1:16" ht="19.5" customHeight="1" x14ac:dyDescent="0.2">
      <c r="A103" s="43"/>
      <c r="B103" s="43"/>
      <c r="C103" s="2"/>
      <c r="D103" s="22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</row>
    <row r="104" spans="1:16" ht="19.5" customHeight="1" x14ac:dyDescent="0.2">
      <c r="A104" s="43"/>
      <c r="B104" s="43"/>
      <c r="C104" s="2"/>
      <c r="D104" s="22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</row>
    <row r="105" spans="1:16" ht="19.5" customHeight="1" x14ac:dyDescent="0.2">
      <c r="A105" s="43"/>
      <c r="B105" s="43"/>
      <c r="C105" s="2"/>
      <c r="D105" s="22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</row>
    <row r="106" spans="1:16" ht="19.5" customHeight="1" x14ac:dyDescent="0.2">
      <c r="A106" s="43"/>
      <c r="B106" s="43"/>
      <c r="C106" s="2"/>
      <c r="D106" s="22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</row>
    <row r="107" spans="1:16" ht="19.5" customHeight="1" x14ac:dyDescent="0.2">
      <c r="A107" s="43"/>
      <c r="B107" s="43"/>
      <c r="C107" s="2"/>
      <c r="D107" s="22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</row>
    <row r="108" spans="1:16" ht="19.5" customHeight="1" x14ac:dyDescent="0.2">
      <c r="A108" s="43"/>
      <c r="B108" s="43"/>
      <c r="C108" s="2"/>
      <c r="D108" s="22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</row>
    <row r="109" spans="1:16" ht="19.5" customHeight="1" x14ac:dyDescent="0.2">
      <c r="A109" s="43"/>
      <c r="B109" s="43"/>
      <c r="C109" s="2"/>
      <c r="D109" s="22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</row>
    <row r="110" spans="1:16" ht="19.5" customHeight="1" x14ac:dyDescent="0.2">
      <c r="A110" s="43"/>
      <c r="B110" s="43"/>
      <c r="C110" s="2"/>
      <c r="D110" s="22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</row>
    <row r="111" spans="1:16" ht="19.5" customHeight="1" x14ac:dyDescent="0.2">
      <c r="A111" s="43"/>
      <c r="B111" s="43"/>
      <c r="C111" s="2"/>
      <c r="D111" s="22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</row>
    <row r="112" spans="1:16" ht="19.5" customHeight="1" x14ac:dyDescent="0.2">
      <c r="A112" s="43"/>
      <c r="B112" s="43"/>
      <c r="C112" s="2"/>
      <c r="D112" s="22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</row>
    <row r="113" spans="1:16" ht="19.5" customHeight="1" x14ac:dyDescent="0.2">
      <c r="A113" s="43"/>
      <c r="B113" s="43"/>
      <c r="C113" s="2"/>
      <c r="D113" s="22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</row>
    <row r="114" spans="1:16" ht="19.5" customHeight="1" x14ac:dyDescent="0.2">
      <c r="A114" s="43"/>
      <c r="B114" s="43"/>
      <c r="C114" s="2"/>
      <c r="D114" s="22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</row>
    <row r="115" spans="1:16" ht="19.5" customHeight="1" x14ac:dyDescent="0.2">
      <c r="A115" s="43"/>
      <c r="B115" s="43"/>
      <c r="C115" s="2"/>
      <c r="D115" s="22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</row>
    <row r="116" spans="1:16" ht="19.5" customHeight="1" x14ac:dyDescent="0.2">
      <c r="A116" s="43"/>
      <c r="B116" s="43"/>
      <c r="C116" s="2"/>
      <c r="D116" s="22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</row>
    <row r="117" spans="1:16" ht="19.5" customHeight="1" x14ac:dyDescent="0.2">
      <c r="A117" s="43"/>
      <c r="B117" s="43"/>
      <c r="C117" s="2"/>
      <c r="D117" s="22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</row>
    <row r="118" spans="1:16" ht="19.5" customHeight="1" x14ac:dyDescent="0.2">
      <c r="A118" s="43"/>
      <c r="B118" s="43"/>
      <c r="C118" s="2"/>
      <c r="D118" s="22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</row>
    <row r="119" spans="1:16" ht="19.5" customHeight="1" x14ac:dyDescent="0.2">
      <c r="A119" s="43"/>
      <c r="B119" s="43"/>
      <c r="C119" s="2"/>
      <c r="D119" s="22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</row>
    <row r="120" spans="1:16" ht="19.5" customHeight="1" x14ac:dyDescent="0.2">
      <c r="A120" s="43"/>
      <c r="B120" s="43"/>
      <c r="C120" s="2"/>
      <c r="D120" s="22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</row>
    <row r="121" spans="1:16" ht="19.5" customHeight="1" x14ac:dyDescent="0.2">
      <c r="A121" s="43"/>
      <c r="B121" s="43"/>
      <c r="C121" s="2"/>
      <c r="D121" s="22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</row>
    <row r="122" spans="1:16" ht="19.5" customHeight="1" x14ac:dyDescent="0.2">
      <c r="A122" s="43"/>
      <c r="B122" s="43"/>
      <c r="C122" s="2"/>
      <c r="D122" s="22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</row>
    <row r="123" spans="1:16" ht="19.5" customHeight="1" x14ac:dyDescent="0.2">
      <c r="A123" s="43"/>
      <c r="B123" s="43"/>
      <c r="C123" s="2"/>
      <c r="D123" s="22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</row>
    <row r="124" spans="1:16" ht="19.5" customHeight="1" x14ac:dyDescent="0.2">
      <c r="A124" s="43"/>
      <c r="B124" s="43"/>
      <c r="C124" s="2"/>
      <c r="D124" s="22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</row>
    <row r="125" spans="1:16" ht="19.5" customHeight="1" x14ac:dyDescent="0.2">
      <c r="A125" s="43"/>
      <c r="B125" s="43"/>
      <c r="C125" s="2"/>
      <c r="D125" s="22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</row>
    <row r="126" spans="1:16" ht="19.5" customHeight="1" x14ac:dyDescent="0.2">
      <c r="A126" s="43"/>
      <c r="B126" s="43"/>
      <c r="C126" s="2"/>
      <c r="D126" s="22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</row>
    <row r="127" spans="1:16" ht="19.5" customHeight="1" x14ac:dyDescent="0.2">
      <c r="A127" s="43"/>
      <c r="B127" s="43"/>
      <c r="C127" s="2"/>
      <c r="D127" s="22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</row>
    <row r="128" spans="1:16" ht="19.5" customHeight="1" x14ac:dyDescent="0.2">
      <c r="A128" s="43"/>
      <c r="B128" s="43"/>
      <c r="C128" s="2"/>
      <c r="D128" s="22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</row>
    <row r="129" spans="1:16" ht="19.5" customHeight="1" x14ac:dyDescent="0.2">
      <c r="A129" s="43"/>
      <c r="B129" s="43"/>
      <c r="C129" s="2"/>
      <c r="D129" s="22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</row>
    <row r="130" spans="1:16" ht="19.5" customHeight="1" x14ac:dyDescent="0.2">
      <c r="A130" s="43"/>
      <c r="B130" s="43"/>
      <c r="C130" s="2"/>
      <c r="D130" s="22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</row>
    <row r="131" spans="1:16" ht="19.5" customHeight="1" x14ac:dyDescent="0.2">
      <c r="A131" s="43"/>
      <c r="B131" s="43"/>
      <c r="C131" s="2"/>
      <c r="D131" s="22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</row>
    <row r="132" spans="1:16" ht="19.5" customHeight="1" x14ac:dyDescent="0.2">
      <c r="A132" s="43"/>
      <c r="B132" s="43"/>
      <c r="C132" s="2"/>
      <c r="D132" s="22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</row>
    <row r="133" spans="1:16" ht="19.5" customHeight="1" x14ac:dyDescent="0.2">
      <c r="A133" s="43"/>
      <c r="B133" s="43"/>
      <c r="C133" s="2"/>
      <c r="D133" s="22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</row>
    <row r="134" spans="1:16" ht="19.5" customHeight="1" x14ac:dyDescent="0.2">
      <c r="A134" s="43"/>
      <c r="B134" s="43"/>
      <c r="C134" s="2"/>
      <c r="D134" s="22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</row>
    <row r="135" spans="1:16" ht="19.5" customHeight="1" x14ac:dyDescent="0.2">
      <c r="A135" s="43"/>
      <c r="B135" s="43"/>
      <c r="C135" s="2"/>
      <c r="D135" s="22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</row>
    <row r="136" spans="1:16" ht="19.5" customHeight="1" x14ac:dyDescent="0.2">
      <c r="A136" s="43"/>
      <c r="B136" s="43"/>
      <c r="C136" s="2"/>
      <c r="D136" s="22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</row>
    <row r="137" spans="1:16" ht="19.5" customHeight="1" x14ac:dyDescent="0.2">
      <c r="A137" s="43"/>
      <c r="B137" s="43"/>
      <c r="C137" s="2"/>
      <c r="D137" s="22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</row>
    <row r="138" spans="1:16" ht="19.5" customHeight="1" x14ac:dyDescent="0.2">
      <c r="A138" s="43"/>
      <c r="B138" s="43"/>
      <c r="C138" s="2"/>
      <c r="D138" s="22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</row>
    <row r="139" spans="1:16" ht="19.5" customHeight="1" x14ac:dyDescent="0.2">
      <c r="A139" s="43"/>
      <c r="B139" s="43"/>
      <c r="C139" s="2"/>
      <c r="D139" s="22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</row>
    <row r="140" spans="1:16" ht="19.5" customHeight="1" x14ac:dyDescent="0.2">
      <c r="A140" s="43"/>
      <c r="B140" s="43"/>
      <c r="C140" s="2"/>
      <c r="D140" s="22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</row>
    <row r="141" spans="1:16" ht="19.5" customHeight="1" x14ac:dyDescent="0.2">
      <c r="A141" s="43"/>
      <c r="B141" s="43"/>
      <c r="C141" s="2"/>
      <c r="D141" s="22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</row>
    <row r="142" spans="1:16" ht="19.5" customHeight="1" x14ac:dyDescent="0.2">
      <c r="A142" s="43"/>
      <c r="B142" s="43"/>
      <c r="C142" s="2"/>
      <c r="D142" s="22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</row>
    <row r="143" spans="1:16" ht="19.5" customHeight="1" x14ac:dyDescent="0.2">
      <c r="A143" s="43"/>
      <c r="B143" s="43"/>
      <c r="C143" s="2"/>
      <c r="D143" s="22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</row>
    <row r="144" spans="1:16" ht="19.5" customHeight="1" x14ac:dyDescent="0.2">
      <c r="A144" s="43"/>
      <c r="B144" s="43"/>
      <c r="C144" s="2"/>
      <c r="D144" s="22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</row>
    <row r="145" spans="1:16" ht="19.5" customHeight="1" x14ac:dyDescent="0.2">
      <c r="A145" s="43"/>
      <c r="B145" s="43"/>
      <c r="C145" s="2"/>
      <c r="D145" s="22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</row>
    <row r="146" spans="1:16" ht="19.5" customHeight="1" x14ac:dyDescent="0.2">
      <c r="A146" s="43"/>
      <c r="B146" s="43"/>
      <c r="C146" s="2"/>
      <c r="D146" s="22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</row>
    <row r="147" spans="1:16" ht="19.5" customHeight="1" x14ac:dyDescent="0.2">
      <c r="A147" s="43"/>
      <c r="B147" s="43"/>
      <c r="C147" s="2"/>
      <c r="D147" s="22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</row>
    <row r="148" spans="1:16" ht="19.5" customHeight="1" x14ac:dyDescent="0.2">
      <c r="A148" s="43"/>
      <c r="B148" s="43"/>
      <c r="C148" s="2"/>
      <c r="D148" s="22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</row>
    <row r="149" spans="1:16" ht="19.5" customHeight="1" x14ac:dyDescent="0.2">
      <c r="A149" s="43"/>
      <c r="B149" s="43"/>
      <c r="C149" s="2"/>
      <c r="D149" s="22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</row>
    <row r="150" spans="1:16" ht="19.5" customHeight="1" x14ac:dyDescent="0.2">
      <c r="A150" s="43"/>
      <c r="B150" s="43"/>
      <c r="C150" s="2"/>
      <c r="D150" s="22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</row>
    <row r="151" spans="1:16" ht="19.5" customHeight="1" x14ac:dyDescent="0.2">
      <c r="A151" s="43"/>
      <c r="B151" s="43"/>
      <c r="C151" s="2"/>
      <c r="D151" s="22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</row>
    <row r="152" spans="1:16" ht="19.5" customHeight="1" x14ac:dyDescent="0.2">
      <c r="A152" s="43"/>
      <c r="B152" s="43"/>
      <c r="C152" s="2"/>
      <c r="D152" s="22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</row>
    <row r="153" spans="1:16" ht="19.5" customHeight="1" x14ac:dyDescent="0.2">
      <c r="A153" s="43"/>
      <c r="B153" s="43"/>
      <c r="C153" s="2"/>
      <c r="D153" s="22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</row>
    <row r="154" spans="1:16" ht="19.5" customHeight="1" x14ac:dyDescent="0.2">
      <c r="A154" s="43"/>
      <c r="B154" s="43"/>
      <c r="C154" s="2"/>
      <c r="D154" s="22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</row>
    <row r="155" spans="1:16" ht="19.5" customHeight="1" x14ac:dyDescent="0.2">
      <c r="A155" s="43"/>
      <c r="B155" s="43"/>
      <c r="C155" s="2"/>
      <c r="D155" s="22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</row>
    <row r="156" spans="1:16" ht="19.5" customHeight="1" x14ac:dyDescent="0.2">
      <c r="A156" s="43"/>
      <c r="B156" s="43"/>
      <c r="C156" s="2"/>
      <c r="D156" s="22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</row>
    <row r="157" spans="1:16" ht="19.5" customHeight="1" x14ac:dyDescent="0.2">
      <c r="A157" s="43"/>
      <c r="B157" s="43"/>
      <c r="C157" s="2"/>
      <c r="D157" s="22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</row>
    <row r="158" spans="1:16" ht="19.5" customHeight="1" x14ac:dyDescent="0.2">
      <c r="A158" s="43"/>
      <c r="B158" s="43"/>
      <c r="C158" s="2"/>
      <c r="D158" s="22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</row>
    <row r="159" spans="1:16" ht="19.5" customHeight="1" x14ac:dyDescent="0.2">
      <c r="A159" s="43"/>
      <c r="B159" s="43"/>
      <c r="C159" s="2"/>
      <c r="D159" s="22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</row>
    <row r="160" spans="1:16" ht="19.5" customHeight="1" x14ac:dyDescent="0.2">
      <c r="A160" s="43"/>
      <c r="B160" s="43"/>
      <c r="C160" s="2"/>
      <c r="D160" s="22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</row>
    <row r="161" spans="1:16" ht="19.5" customHeight="1" x14ac:dyDescent="0.2">
      <c r="A161" s="43"/>
      <c r="B161" s="43"/>
      <c r="C161" s="2"/>
      <c r="D161" s="22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</row>
    <row r="162" spans="1:16" ht="19.5" customHeight="1" x14ac:dyDescent="0.2">
      <c r="A162" s="43"/>
      <c r="B162" s="43"/>
      <c r="C162" s="2"/>
      <c r="D162" s="22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</row>
    <row r="163" spans="1:16" ht="19.5" customHeight="1" x14ac:dyDescent="0.2">
      <c r="A163" s="43"/>
      <c r="B163" s="43"/>
      <c r="C163" s="2"/>
      <c r="D163" s="22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</row>
    <row r="164" spans="1:16" ht="19.5" customHeight="1" x14ac:dyDescent="0.2">
      <c r="A164" s="43"/>
      <c r="B164" s="43"/>
      <c r="C164" s="2"/>
      <c r="D164" s="22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</row>
    <row r="165" spans="1:16" ht="19.5" customHeight="1" x14ac:dyDescent="0.2">
      <c r="A165" s="43"/>
      <c r="B165" s="43"/>
      <c r="C165" s="2"/>
      <c r="D165" s="22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</row>
    <row r="166" spans="1:16" ht="19.5" customHeight="1" x14ac:dyDescent="0.2">
      <c r="A166" s="43"/>
      <c r="B166" s="43"/>
      <c r="C166" s="2"/>
      <c r="D166" s="22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</row>
    <row r="167" spans="1:16" ht="19.5" customHeight="1" x14ac:dyDescent="0.2">
      <c r="A167" s="43"/>
      <c r="B167" s="43"/>
      <c r="C167" s="2"/>
      <c r="D167" s="22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</row>
    <row r="168" spans="1:16" ht="19.5" customHeight="1" x14ac:dyDescent="0.2">
      <c r="A168" s="43"/>
      <c r="B168" s="43"/>
      <c r="C168" s="2"/>
      <c r="D168" s="22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</row>
    <row r="169" spans="1:16" ht="19.5" customHeight="1" x14ac:dyDescent="0.2">
      <c r="A169" s="43"/>
      <c r="B169" s="43"/>
      <c r="C169" s="2"/>
      <c r="D169" s="22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</row>
    <row r="170" spans="1:16" ht="19.5" customHeight="1" x14ac:dyDescent="0.2">
      <c r="A170" s="43"/>
      <c r="B170" s="43"/>
      <c r="C170" s="2"/>
      <c r="D170" s="22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</row>
    <row r="171" spans="1:16" ht="19.5" customHeight="1" x14ac:dyDescent="0.2">
      <c r="A171" s="43"/>
      <c r="B171" s="43"/>
      <c r="C171" s="2"/>
      <c r="D171" s="22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</row>
    <row r="172" spans="1:16" ht="19.5" customHeight="1" x14ac:dyDescent="0.2">
      <c r="A172" s="43"/>
      <c r="B172" s="43"/>
      <c r="C172" s="2"/>
      <c r="D172" s="22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</row>
    <row r="173" spans="1:16" ht="19.5" customHeight="1" x14ac:dyDescent="0.2">
      <c r="A173" s="43"/>
      <c r="B173" s="43"/>
      <c r="C173" s="2"/>
      <c r="D173" s="22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</row>
    <row r="174" spans="1:16" ht="19.5" customHeight="1" x14ac:dyDescent="0.2">
      <c r="A174" s="43"/>
      <c r="B174" s="43"/>
      <c r="C174" s="2"/>
      <c r="D174" s="22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</row>
    <row r="175" spans="1:16" ht="19.5" customHeight="1" x14ac:dyDescent="0.2">
      <c r="A175" s="43"/>
      <c r="B175" s="43"/>
      <c r="C175" s="2"/>
      <c r="D175" s="22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</row>
    <row r="176" spans="1:16" ht="19.5" customHeight="1" x14ac:dyDescent="0.2">
      <c r="A176" s="43"/>
      <c r="B176" s="43"/>
      <c r="C176" s="2"/>
      <c r="D176" s="22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</row>
    <row r="177" spans="1:16" ht="19.5" customHeight="1" x14ac:dyDescent="0.2">
      <c r="A177" s="43"/>
      <c r="B177" s="43"/>
      <c r="C177" s="2"/>
      <c r="D177" s="22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</row>
    <row r="178" spans="1:16" ht="19.5" customHeight="1" x14ac:dyDescent="0.2">
      <c r="A178" s="43"/>
      <c r="B178" s="43"/>
      <c r="C178" s="2"/>
      <c r="D178" s="22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43"/>
    </row>
    <row r="179" spans="1:16" ht="19.5" customHeight="1" x14ac:dyDescent="0.2">
      <c r="A179" s="43"/>
      <c r="B179" s="43"/>
      <c r="C179" s="2"/>
      <c r="D179" s="22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</row>
    <row r="180" spans="1:16" ht="19.5" customHeight="1" x14ac:dyDescent="0.2">
      <c r="A180" s="43"/>
      <c r="B180" s="43"/>
      <c r="C180" s="2"/>
      <c r="D180" s="22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P180" s="43"/>
    </row>
    <row r="181" spans="1:16" ht="19.5" customHeight="1" x14ac:dyDescent="0.2">
      <c r="A181" s="43"/>
      <c r="B181" s="43"/>
      <c r="C181" s="2"/>
      <c r="D181" s="22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43"/>
      <c r="P181" s="43"/>
    </row>
    <row r="182" spans="1:16" ht="19.5" customHeight="1" x14ac:dyDescent="0.2">
      <c r="A182" s="43"/>
      <c r="B182" s="43"/>
      <c r="C182" s="2"/>
      <c r="D182" s="22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43"/>
      <c r="P182" s="43"/>
    </row>
    <row r="183" spans="1:16" ht="19.5" customHeight="1" x14ac:dyDescent="0.2">
      <c r="A183" s="43"/>
      <c r="B183" s="43"/>
      <c r="C183" s="2"/>
      <c r="D183" s="22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P183" s="43"/>
    </row>
    <row r="184" spans="1:16" ht="19.5" customHeight="1" x14ac:dyDescent="0.2">
      <c r="A184" s="43"/>
      <c r="B184" s="43"/>
      <c r="C184" s="2"/>
      <c r="D184" s="22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43"/>
      <c r="P184" s="43"/>
    </row>
    <row r="185" spans="1:16" ht="19.5" customHeight="1" x14ac:dyDescent="0.2">
      <c r="A185" s="43"/>
      <c r="B185" s="43"/>
      <c r="C185" s="2"/>
      <c r="D185" s="22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</row>
    <row r="186" spans="1:16" ht="19.5" customHeight="1" x14ac:dyDescent="0.2">
      <c r="A186" s="43"/>
      <c r="B186" s="43"/>
      <c r="C186" s="2"/>
      <c r="D186" s="22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43"/>
      <c r="P186" s="43"/>
    </row>
    <row r="187" spans="1:16" ht="19.5" customHeight="1" x14ac:dyDescent="0.2">
      <c r="A187" s="43"/>
      <c r="B187" s="43"/>
      <c r="C187" s="2"/>
      <c r="D187" s="22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43"/>
      <c r="P187" s="43"/>
    </row>
    <row r="188" spans="1:16" ht="19.5" customHeight="1" x14ac:dyDescent="0.2">
      <c r="A188" s="43"/>
      <c r="B188" s="43"/>
      <c r="C188" s="2"/>
      <c r="D188" s="22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43"/>
      <c r="P188" s="43"/>
    </row>
    <row r="189" spans="1:16" ht="19.5" customHeight="1" x14ac:dyDescent="0.2">
      <c r="A189" s="43"/>
      <c r="B189" s="43"/>
      <c r="C189" s="2"/>
      <c r="D189" s="22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43"/>
      <c r="P189" s="43"/>
    </row>
    <row r="190" spans="1:16" ht="19.5" customHeight="1" x14ac:dyDescent="0.2">
      <c r="A190" s="43"/>
      <c r="B190" s="43"/>
      <c r="C190" s="2"/>
      <c r="D190" s="22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43"/>
      <c r="P190" s="43"/>
    </row>
    <row r="191" spans="1:16" ht="19.5" customHeight="1" x14ac:dyDescent="0.2">
      <c r="A191" s="43"/>
      <c r="B191" s="43"/>
      <c r="C191" s="2"/>
      <c r="D191" s="22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</row>
    <row r="192" spans="1:16" ht="19.5" customHeight="1" x14ac:dyDescent="0.2">
      <c r="A192" s="43"/>
      <c r="B192" s="43"/>
      <c r="C192" s="2"/>
      <c r="D192" s="22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43"/>
    </row>
    <row r="193" spans="1:16" ht="19.5" customHeight="1" x14ac:dyDescent="0.2">
      <c r="A193" s="43"/>
      <c r="B193" s="43"/>
      <c r="C193" s="2"/>
      <c r="D193" s="22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43"/>
      <c r="P193" s="43"/>
    </row>
    <row r="194" spans="1:16" ht="19.5" customHeight="1" x14ac:dyDescent="0.2">
      <c r="A194" s="43"/>
      <c r="B194" s="43"/>
      <c r="C194" s="2"/>
      <c r="D194" s="22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43"/>
      <c r="P194" s="43"/>
    </row>
    <row r="195" spans="1:16" ht="19.5" customHeight="1" x14ac:dyDescent="0.2">
      <c r="A195" s="43"/>
      <c r="B195" s="43"/>
      <c r="C195" s="2"/>
      <c r="D195" s="22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43"/>
      <c r="P195" s="43"/>
    </row>
    <row r="196" spans="1:16" ht="19.5" customHeight="1" x14ac:dyDescent="0.2">
      <c r="A196" s="43"/>
      <c r="B196" s="43"/>
      <c r="C196" s="2"/>
      <c r="D196" s="22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43"/>
      <c r="P196" s="43"/>
    </row>
    <row r="197" spans="1:16" ht="19.5" customHeight="1" x14ac:dyDescent="0.2">
      <c r="A197" s="43"/>
      <c r="B197" s="43"/>
      <c r="C197" s="2"/>
      <c r="D197" s="22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43"/>
      <c r="P197" s="43"/>
    </row>
    <row r="198" spans="1:16" ht="19.5" customHeight="1" x14ac:dyDescent="0.2">
      <c r="A198" s="43"/>
      <c r="B198" s="43"/>
      <c r="C198" s="2"/>
      <c r="D198" s="22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43"/>
    </row>
    <row r="199" spans="1:16" ht="19.5" customHeight="1" x14ac:dyDescent="0.2">
      <c r="A199" s="43"/>
      <c r="B199" s="43"/>
      <c r="C199" s="2"/>
      <c r="D199" s="22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43"/>
      <c r="P199" s="43"/>
    </row>
    <row r="200" spans="1:16" ht="19.5" customHeight="1" x14ac:dyDescent="0.2">
      <c r="A200" s="43"/>
      <c r="B200" s="43"/>
      <c r="C200" s="2"/>
      <c r="D200" s="22"/>
      <c r="E200" s="43"/>
      <c r="F200" s="43"/>
      <c r="G200" s="43"/>
      <c r="H200" s="43"/>
      <c r="I200" s="43"/>
      <c r="J200" s="43"/>
      <c r="K200" s="43"/>
      <c r="L200" s="43"/>
      <c r="M200" s="43"/>
      <c r="N200" s="43"/>
      <c r="O200" s="43"/>
      <c r="P200" s="43"/>
    </row>
    <row r="201" spans="1:16" ht="19.5" customHeight="1" x14ac:dyDescent="0.2">
      <c r="A201" s="43"/>
      <c r="B201" s="43"/>
      <c r="C201" s="2"/>
      <c r="D201" s="22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43"/>
      <c r="P201" s="43"/>
    </row>
    <row r="202" spans="1:16" ht="19.5" customHeight="1" x14ac:dyDescent="0.2">
      <c r="A202" s="43"/>
      <c r="B202" s="43"/>
      <c r="C202" s="2"/>
      <c r="D202" s="22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43"/>
      <c r="P202" s="43"/>
    </row>
    <row r="203" spans="1:16" ht="19.5" customHeight="1" x14ac:dyDescent="0.2">
      <c r="A203" s="43"/>
      <c r="B203" s="43"/>
      <c r="C203" s="2"/>
      <c r="D203" s="22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</row>
    <row r="204" spans="1:16" ht="19.5" customHeight="1" x14ac:dyDescent="0.2">
      <c r="A204" s="43"/>
      <c r="B204" s="43"/>
      <c r="C204" s="2"/>
      <c r="D204" s="22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</row>
    <row r="205" spans="1:16" ht="19.5" customHeight="1" x14ac:dyDescent="0.2">
      <c r="A205" s="43"/>
      <c r="B205" s="43"/>
      <c r="C205" s="2"/>
      <c r="D205" s="22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3"/>
      <c r="P205" s="43"/>
    </row>
    <row r="206" spans="1:16" ht="19.5" customHeight="1" x14ac:dyDescent="0.2">
      <c r="A206" s="43"/>
      <c r="B206" s="43"/>
      <c r="C206" s="2"/>
      <c r="D206" s="22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43"/>
      <c r="P206" s="43"/>
    </row>
    <row r="207" spans="1:16" ht="19.5" customHeight="1" x14ac:dyDescent="0.2">
      <c r="A207" s="43"/>
      <c r="B207" s="43"/>
      <c r="C207" s="2"/>
      <c r="D207" s="22"/>
      <c r="E207" s="43"/>
      <c r="F207" s="43"/>
      <c r="G207" s="43"/>
      <c r="H207" s="43"/>
      <c r="I207" s="43"/>
      <c r="J207" s="43"/>
      <c r="K207" s="43"/>
      <c r="L207" s="43"/>
      <c r="M207" s="43"/>
      <c r="N207" s="43"/>
      <c r="O207" s="43"/>
      <c r="P207" s="43"/>
    </row>
    <row r="208" spans="1:16" ht="19.5" customHeight="1" x14ac:dyDescent="0.2">
      <c r="A208" s="43"/>
      <c r="B208" s="43"/>
      <c r="C208" s="2"/>
      <c r="D208" s="22"/>
      <c r="E208" s="43"/>
      <c r="F208" s="43"/>
      <c r="G208" s="43"/>
      <c r="H208" s="43"/>
      <c r="I208" s="43"/>
      <c r="J208" s="43"/>
      <c r="K208" s="43"/>
      <c r="L208" s="43"/>
      <c r="M208" s="43"/>
      <c r="N208" s="43"/>
      <c r="O208" s="43"/>
      <c r="P208" s="43"/>
    </row>
    <row r="209" spans="1:16" ht="19.5" customHeight="1" x14ac:dyDescent="0.2">
      <c r="A209" s="43"/>
      <c r="B209" s="43"/>
      <c r="C209" s="2"/>
      <c r="D209" s="22"/>
      <c r="E209" s="43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3"/>
    </row>
    <row r="210" spans="1:16" ht="19.5" customHeight="1" x14ac:dyDescent="0.2">
      <c r="A210" s="43"/>
      <c r="B210" s="43"/>
      <c r="C210" s="2"/>
      <c r="D210" s="22"/>
      <c r="E210" s="43"/>
      <c r="F210" s="43"/>
      <c r="G210" s="43"/>
      <c r="H210" s="43"/>
      <c r="I210" s="43"/>
      <c r="J210" s="43"/>
      <c r="K210" s="43"/>
      <c r="L210" s="43"/>
      <c r="M210" s="43"/>
      <c r="N210" s="43"/>
      <c r="O210" s="43"/>
      <c r="P210" s="43"/>
    </row>
    <row r="211" spans="1:16" ht="19.5" customHeight="1" x14ac:dyDescent="0.2">
      <c r="A211" s="43"/>
      <c r="B211" s="43"/>
      <c r="C211" s="2"/>
      <c r="D211" s="22"/>
      <c r="E211" s="43"/>
      <c r="F211" s="43"/>
      <c r="G211" s="43"/>
      <c r="H211" s="43"/>
      <c r="I211" s="43"/>
      <c r="J211" s="43"/>
      <c r="K211" s="43"/>
      <c r="L211" s="43"/>
      <c r="M211" s="43"/>
      <c r="N211" s="43"/>
      <c r="O211" s="43"/>
      <c r="P211" s="43"/>
    </row>
    <row r="212" spans="1:16" ht="19.5" customHeight="1" x14ac:dyDescent="0.2">
      <c r="A212" s="43"/>
      <c r="B212" s="43"/>
      <c r="C212" s="2"/>
      <c r="D212" s="22"/>
      <c r="E212" s="43"/>
      <c r="F212" s="43"/>
      <c r="G212" s="43"/>
      <c r="H212" s="43"/>
      <c r="I212" s="43"/>
      <c r="J212" s="43"/>
      <c r="K212" s="43"/>
      <c r="L212" s="43"/>
      <c r="M212" s="43"/>
      <c r="N212" s="43"/>
      <c r="O212" s="43"/>
      <c r="P212" s="43"/>
    </row>
    <row r="213" spans="1:16" ht="19.5" customHeight="1" x14ac:dyDescent="0.2">
      <c r="A213" s="43"/>
      <c r="B213" s="43"/>
      <c r="C213" s="2"/>
      <c r="D213" s="22"/>
      <c r="E213" s="43"/>
      <c r="F213" s="43"/>
      <c r="G213" s="43"/>
      <c r="H213" s="43"/>
      <c r="I213" s="43"/>
      <c r="J213" s="43"/>
      <c r="K213" s="43"/>
      <c r="L213" s="43"/>
      <c r="M213" s="43"/>
      <c r="N213" s="43"/>
      <c r="O213" s="43"/>
      <c r="P213" s="43"/>
    </row>
    <row r="214" spans="1:16" ht="19.5" customHeight="1" x14ac:dyDescent="0.2">
      <c r="A214" s="43"/>
      <c r="B214" s="43"/>
      <c r="C214" s="2"/>
      <c r="D214" s="22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3"/>
    </row>
    <row r="215" spans="1:16" ht="19.5" customHeight="1" x14ac:dyDescent="0.2">
      <c r="A215" s="43"/>
      <c r="B215" s="43"/>
      <c r="C215" s="2"/>
      <c r="D215" s="22"/>
      <c r="E215" s="43"/>
      <c r="F215" s="43"/>
      <c r="G215" s="43"/>
      <c r="H215" s="43"/>
      <c r="I215" s="43"/>
      <c r="J215" s="43"/>
      <c r="K215" s="43"/>
      <c r="L215" s="43"/>
      <c r="M215" s="43"/>
      <c r="N215" s="43"/>
      <c r="O215" s="43"/>
      <c r="P215" s="43"/>
    </row>
    <row r="216" spans="1:16" ht="19.5" customHeight="1" x14ac:dyDescent="0.2">
      <c r="A216" s="43"/>
      <c r="B216" s="43"/>
      <c r="C216" s="2"/>
      <c r="D216" s="22"/>
      <c r="E216" s="43"/>
      <c r="F216" s="43"/>
      <c r="G216" s="43"/>
      <c r="H216" s="43"/>
      <c r="I216" s="43"/>
      <c r="J216" s="43"/>
      <c r="K216" s="43"/>
      <c r="L216" s="43"/>
      <c r="M216" s="43"/>
      <c r="N216" s="43"/>
      <c r="O216" s="43"/>
      <c r="P216" s="43"/>
    </row>
    <row r="217" spans="1:16" ht="19.5" customHeight="1" x14ac:dyDescent="0.2">
      <c r="A217" s="43"/>
      <c r="B217" s="43"/>
      <c r="C217" s="2"/>
      <c r="D217" s="22"/>
      <c r="E217" s="43"/>
      <c r="F217" s="43"/>
      <c r="G217" s="43"/>
      <c r="H217" s="43"/>
      <c r="I217" s="43"/>
      <c r="J217" s="43"/>
      <c r="K217" s="43"/>
      <c r="L217" s="43"/>
      <c r="M217" s="43"/>
      <c r="N217" s="43"/>
      <c r="O217" s="43"/>
      <c r="P217" s="43"/>
    </row>
    <row r="218" spans="1:16" ht="19.5" customHeight="1" x14ac:dyDescent="0.2">
      <c r="A218" s="43"/>
      <c r="B218" s="43"/>
      <c r="C218" s="2"/>
      <c r="D218" s="22"/>
      <c r="E218" s="43"/>
      <c r="F218" s="43"/>
      <c r="G218" s="43"/>
      <c r="H218" s="43"/>
      <c r="I218" s="43"/>
      <c r="J218" s="43"/>
      <c r="K218" s="43"/>
      <c r="L218" s="43"/>
      <c r="M218" s="43"/>
      <c r="N218" s="43"/>
      <c r="O218" s="43"/>
      <c r="P218" s="43"/>
    </row>
    <row r="219" spans="1:16" ht="19.5" customHeight="1" x14ac:dyDescent="0.2">
      <c r="A219" s="43"/>
      <c r="B219" s="43"/>
      <c r="C219" s="2"/>
      <c r="D219" s="22"/>
      <c r="E219" s="43"/>
      <c r="F219" s="43"/>
      <c r="G219" s="43"/>
      <c r="H219" s="43"/>
      <c r="I219" s="43"/>
      <c r="J219" s="43"/>
      <c r="K219" s="43"/>
      <c r="L219" s="43"/>
      <c r="M219" s="43"/>
      <c r="N219" s="43"/>
      <c r="O219" s="43"/>
      <c r="P219" s="43"/>
    </row>
    <row r="220" spans="1:16" ht="19.5" customHeight="1" x14ac:dyDescent="0.2">
      <c r="A220" s="43"/>
      <c r="B220" s="43"/>
      <c r="C220" s="2"/>
      <c r="D220" s="22"/>
      <c r="E220" s="43"/>
      <c r="F220" s="43"/>
      <c r="G220" s="43"/>
      <c r="H220" s="43"/>
      <c r="I220" s="43"/>
      <c r="J220" s="43"/>
      <c r="K220" s="43"/>
      <c r="L220" s="43"/>
      <c r="M220" s="43"/>
      <c r="N220" s="43"/>
      <c r="O220" s="43"/>
      <c r="P220" s="43"/>
    </row>
    <row r="221" spans="1:16" ht="19.5" customHeight="1" x14ac:dyDescent="0.2">
      <c r="A221" s="43"/>
      <c r="B221" s="43"/>
      <c r="C221" s="2"/>
      <c r="D221" s="22"/>
      <c r="E221" s="43"/>
      <c r="F221" s="43"/>
      <c r="G221" s="43"/>
      <c r="H221" s="43"/>
      <c r="I221" s="43"/>
      <c r="J221" s="43"/>
      <c r="K221" s="43"/>
      <c r="L221" s="43"/>
      <c r="M221" s="43"/>
      <c r="N221" s="43"/>
      <c r="O221" s="43"/>
      <c r="P221" s="43"/>
    </row>
    <row r="222" spans="1:16" ht="19.5" customHeight="1" x14ac:dyDescent="0.2">
      <c r="A222" s="43"/>
      <c r="B222" s="43"/>
      <c r="C222" s="2"/>
      <c r="D222" s="22"/>
      <c r="E222" s="43"/>
      <c r="F222" s="43"/>
      <c r="G222" s="43"/>
      <c r="H222" s="43"/>
      <c r="I222" s="43"/>
      <c r="J222" s="43"/>
      <c r="K222" s="43"/>
      <c r="L222" s="43"/>
      <c r="M222" s="43"/>
      <c r="N222" s="43"/>
      <c r="O222" s="43"/>
      <c r="P222" s="43"/>
    </row>
    <row r="223" spans="1:16" ht="19.5" customHeight="1" x14ac:dyDescent="0.2">
      <c r="A223" s="43"/>
      <c r="B223" s="43"/>
      <c r="C223" s="2"/>
      <c r="D223" s="22"/>
      <c r="E223" s="43"/>
      <c r="F223" s="43"/>
      <c r="G223" s="43"/>
      <c r="H223" s="43"/>
      <c r="I223" s="43"/>
      <c r="J223" s="43"/>
      <c r="K223" s="43"/>
      <c r="L223" s="43"/>
      <c r="M223" s="43"/>
      <c r="N223" s="43"/>
      <c r="O223" s="43"/>
      <c r="P223" s="43"/>
    </row>
    <row r="224" spans="1:16" ht="19.5" customHeight="1" x14ac:dyDescent="0.2">
      <c r="A224" s="43"/>
      <c r="B224" s="43"/>
      <c r="C224" s="2"/>
      <c r="D224" s="22"/>
      <c r="E224" s="43"/>
      <c r="F224" s="43"/>
      <c r="G224" s="43"/>
      <c r="H224" s="43"/>
      <c r="I224" s="43"/>
      <c r="J224" s="43"/>
      <c r="K224" s="43"/>
      <c r="L224" s="43"/>
      <c r="M224" s="43"/>
      <c r="N224" s="43"/>
      <c r="O224" s="43"/>
      <c r="P224" s="43"/>
    </row>
    <row r="225" spans="1:16" ht="19.5" customHeight="1" x14ac:dyDescent="0.2">
      <c r="A225" s="43"/>
      <c r="B225" s="43"/>
      <c r="C225" s="2"/>
      <c r="D225" s="22"/>
      <c r="E225" s="43"/>
      <c r="F225" s="43"/>
      <c r="G225" s="43"/>
      <c r="H225" s="43"/>
      <c r="I225" s="43"/>
      <c r="J225" s="43"/>
      <c r="K225" s="43"/>
      <c r="L225" s="43"/>
      <c r="M225" s="43"/>
      <c r="N225" s="43"/>
      <c r="O225" s="43"/>
      <c r="P225" s="43"/>
    </row>
    <row r="226" spans="1:16" ht="19.5" customHeight="1" x14ac:dyDescent="0.2">
      <c r="A226" s="43"/>
      <c r="B226" s="43"/>
      <c r="C226" s="2"/>
      <c r="D226" s="22"/>
      <c r="E226" s="43"/>
      <c r="F226" s="43"/>
      <c r="G226" s="43"/>
      <c r="H226" s="43"/>
      <c r="I226" s="43"/>
      <c r="J226" s="43"/>
      <c r="K226" s="43"/>
      <c r="L226" s="43"/>
      <c r="M226" s="43"/>
      <c r="N226" s="43"/>
      <c r="O226" s="43"/>
      <c r="P226" s="43"/>
    </row>
    <row r="227" spans="1:16" ht="19.5" customHeight="1" x14ac:dyDescent="0.2">
      <c r="A227" s="43"/>
      <c r="B227" s="43"/>
      <c r="C227" s="2"/>
      <c r="D227" s="22"/>
      <c r="E227" s="43"/>
      <c r="F227" s="43"/>
      <c r="G227" s="43"/>
      <c r="H227" s="43"/>
      <c r="I227" s="43"/>
      <c r="J227" s="43"/>
      <c r="K227" s="43"/>
      <c r="L227" s="43"/>
      <c r="M227" s="43"/>
      <c r="N227" s="43"/>
      <c r="O227" s="43"/>
      <c r="P227" s="43"/>
    </row>
    <row r="228" spans="1:16" ht="19.5" customHeight="1" x14ac:dyDescent="0.2">
      <c r="A228" s="43"/>
      <c r="B228" s="43"/>
      <c r="C228" s="2"/>
      <c r="D228" s="22"/>
      <c r="E228" s="43"/>
      <c r="F228" s="43"/>
      <c r="G228" s="43"/>
      <c r="H228" s="43"/>
      <c r="I228" s="43"/>
      <c r="J228" s="43"/>
      <c r="K228" s="43"/>
      <c r="L228" s="43"/>
      <c r="M228" s="43"/>
      <c r="N228" s="43"/>
      <c r="O228" s="43"/>
      <c r="P228" s="43"/>
    </row>
    <row r="229" spans="1:16" ht="19.5" customHeight="1" x14ac:dyDescent="0.2">
      <c r="A229" s="43"/>
      <c r="B229" s="43"/>
      <c r="C229" s="2"/>
      <c r="D229" s="22"/>
      <c r="E229" s="43"/>
      <c r="F229" s="43"/>
      <c r="G229" s="43"/>
      <c r="H229" s="43"/>
      <c r="I229" s="43"/>
      <c r="J229" s="43"/>
      <c r="K229" s="43"/>
      <c r="L229" s="43"/>
      <c r="M229" s="43"/>
      <c r="N229" s="43"/>
      <c r="O229" s="43"/>
      <c r="P229" s="43"/>
    </row>
    <row r="230" spans="1:16" ht="19.5" customHeight="1" x14ac:dyDescent="0.2">
      <c r="A230" s="43"/>
      <c r="B230" s="43"/>
      <c r="C230" s="2"/>
      <c r="D230" s="22"/>
      <c r="E230" s="43"/>
      <c r="F230" s="43"/>
      <c r="G230" s="43"/>
      <c r="H230" s="43"/>
      <c r="I230" s="43"/>
      <c r="J230" s="43"/>
      <c r="K230" s="43"/>
      <c r="L230" s="43"/>
      <c r="M230" s="43"/>
      <c r="N230" s="43"/>
      <c r="O230" s="43"/>
      <c r="P230" s="43"/>
    </row>
    <row r="231" spans="1:16" ht="19.5" customHeight="1" x14ac:dyDescent="0.2">
      <c r="A231" s="43"/>
      <c r="B231" s="43"/>
      <c r="C231" s="2"/>
      <c r="D231" s="22"/>
      <c r="E231" s="43"/>
      <c r="F231" s="43"/>
      <c r="G231" s="43"/>
      <c r="H231" s="43"/>
      <c r="I231" s="43"/>
      <c r="J231" s="43"/>
      <c r="K231" s="43"/>
      <c r="L231" s="43"/>
      <c r="M231" s="43"/>
      <c r="N231" s="43"/>
      <c r="O231" s="43"/>
      <c r="P231" s="43"/>
    </row>
    <row r="232" spans="1:16" ht="19.5" customHeight="1" x14ac:dyDescent="0.2">
      <c r="A232" s="43"/>
      <c r="B232" s="43"/>
      <c r="C232" s="2"/>
      <c r="D232" s="22"/>
      <c r="E232" s="43"/>
      <c r="F232" s="43"/>
      <c r="G232" s="43"/>
      <c r="H232" s="43"/>
      <c r="I232" s="43"/>
      <c r="J232" s="43"/>
      <c r="K232" s="43"/>
      <c r="L232" s="43"/>
      <c r="M232" s="43"/>
      <c r="N232" s="43"/>
      <c r="O232" s="43"/>
      <c r="P232" s="43"/>
    </row>
    <row r="233" spans="1:16" ht="19.5" customHeight="1" x14ac:dyDescent="0.2">
      <c r="A233" s="43"/>
      <c r="B233" s="43"/>
      <c r="C233" s="2"/>
      <c r="D233" s="22"/>
      <c r="E233" s="43"/>
      <c r="F233" s="43"/>
      <c r="G233" s="43"/>
      <c r="H233" s="43"/>
      <c r="I233" s="43"/>
      <c r="J233" s="43"/>
      <c r="K233" s="43"/>
      <c r="L233" s="43"/>
      <c r="M233" s="43"/>
      <c r="N233" s="43"/>
      <c r="O233" s="43"/>
      <c r="P233" s="43"/>
    </row>
    <row r="234" spans="1:16" ht="19.5" customHeight="1" x14ac:dyDescent="0.2">
      <c r="A234" s="43"/>
      <c r="B234" s="43"/>
      <c r="C234" s="2"/>
      <c r="D234" s="22"/>
      <c r="E234" s="43"/>
      <c r="F234" s="43"/>
      <c r="G234" s="43"/>
      <c r="H234" s="43"/>
      <c r="I234" s="43"/>
      <c r="J234" s="43"/>
      <c r="K234" s="43"/>
      <c r="L234" s="43"/>
      <c r="M234" s="43"/>
      <c r="N234" s="43"/>
      <c r="O234" s="43"/>
      <c r="P234" s="43"/>
    </row>
    <row r="235" spans="1:16" ht="19.5" customHeight="1" x14ac:dyDescent="0.2">
      <c r="A235" s="43"/>
      <c r="B235" s="43"/>
      <c r="C235" s="2"/>
      <c r="D235" s="22"/>
      <c r="E235" s="43"/>
      <c r="F235" s="43"/>
      <c r="G235" s="43"/>
      <c r="H235" s="43"/>
      <c r="I235" s="43"/>
      <c r="J235" s="43"/>
      <c r="K235" s="43"/>
      <c r="L235" s="43"/>
      <c r="M235" s="43"/>
      <c r="N235" s="43"/>
      <c r="O235" s="43"/>
      <c r="P235" s="43"/>
    </row>
    <row r="236" spans="1:16" ht="19.5" customHeight="1" x14ac:dyDescent="0.2">
      <c r="A236" s="43"/>
      <c r="B236" s="43"/>
      <c r="C236" s="2"/>
      <c r="D236" s="22"/>
      <c r="E236" s="43"/>
      <c r="F236" s="43"/>
      <c r="G236" s="43"/>
      <c r="H236" s="43"/>
      <c r="I236" s="43"/>
      <c r="J236" s="43"/>
      <c r="K236" s="43"/>
      <c r="L236" s="43"/>
      <c r="M236" s="43"/>
      <c r="N236" s="43"/>
      <c r="O236" s="43"/>
      <c r="P236" s="43"/>
    </row>
    <row r="237" spans="1:16" ht="19.5" customHeight="1" x14ac:dyDescent="0.2">
      <c r="A237" s="43"/>
      <c r="B237" s="43"/>
      <c r="C237" s="2"/>
      <c r="D237" s="22"/>
      <c r="E237" s="43"/>
      <c r="F237" s="43"/>
      <c r="G237" s="43"/>
      <c r="H237" s="43"/>
      <c r="I237" s="43"/>
      <c r="J237" s="43"/>
      <c r="K237" s="43"/>
      <c r="L237" s="43"/>
      <c r="M237" s="43"/>
      <c r="N237" s="43"/>
      <c r="O237" s="43"/>
      <c r="P237" s="43"/>
    </row>
    <row r="238" spans="1:16" ht="19.5" customHeight="1" x14ac:dyDescent="0.2">
      <c r="A238" s="43"/>
      <c r="B238" s="43"/>
      <c r="C238" s="2"/>
      <c r="D238" s="22"/>
      <c r="E238" s="43"/>
      <c r="F238" s="43"/>
      <c r="G238" s="43"/>
      <c r="H238" s="43"/>
      <c r="I238" s="43"/>
      <c r="J238" s="43"/>
      <c r="K238" s="43"/>
      <c r="L238" s="43"/>
      <c r="M238" s="43"/>
      <c r="N238" s="43"/>
      <c r="O238" s="43"/>
      <c r="P238" s="43"/>
    </row>
    <row r="239" spans="1:16" ht="19.5" customHeight="1" x14ac:dyDescent="0.2">
      <c r="A239" s="43"/>
      <c r="B239" s="43"/>
      <c r="C239" s="2"/>
      <c r="D239" s="22"/>
      <c r="E239" s="43"/>
      <c r="F239" s="43"/>
      <c r="G239" s="43"/>
      <c r="H239" s="43"/>
      <c r="I239" s="43"/>
      <c r="J239" s="43"/>
      <c r="K239" s="43"/>
      <c r="L239" s="43"/>
      <c r="M239" s="43"/>
      <c r="N239" s="43"/>
      <c r="O239" s="43"/>
      <c r="P239" s="43"/>
    </row>
    <row r="240" spans="1:16" ht="19.5" customHeight="1" x14ac:dyDescent="0.2">
      <c r="A240" s="43"/>
      <c r="B240" s="43"/>
      <c r="C240" s="2"/>
      <c r="D240" s="22"/>
      <c r="E240" s="43"/>
      <c r="F240" s="43"/>
      <c r="G240" s="43"/>
      <c r="H240" s="43"/>
      <c r="I240" s="43"/>
      <c r="J240" s="43"/>
      <c r="K240" s="43"/>
      <c r="L240" s="43"/>
      <c r="M240" s="43"/>
      <c r="N240" s="43"/>
      <c r="O240" s="43"/>
      <c r="P240" s="43"/>
    </row>
    <row r="241" spans="1:16" ht="19.5" customHeight="1" x14ac:dyDescent="0.2">
      <c r="A241" s="43"/>
      <c r="B241" s="43"/>
      <c r="C241" s="2"/>
      <c r="D241" s="22"/>
      <c r="E241" s="43"/>
      <c r="F241" s="43"/>
      <c r="G241" s="43"/>
      <c r="H241" s="43"/>
      <c r="I241" s="43"/>
      <c r="J241" s="43"/>
      <c r="K241" s="43"/>
      <c r="L241" s="43"/>
      <c r="M241" s="43"/>
      <c r="N241" s="43"/>
      <c r="O241" s="43"/>
      <c r="P241" s="43"/>
    </row>
    <row r="242" spans="1:16" ht="19.5" customHeight="1" x14ac:dyDescent="0.2">
      <c r="A242" s="43"/>
      <c r="B242" s="43"/>
      <c r="C242" s="2"/>
      <c r="D242" s="22"/>
      <c r="E242" s="43"/>
      <c r="F242" s="43"/>
      <c r="G242" s="43"/>
      <c r="H242" s="43"/>
      <c r="I242" s="43"/>
      <c r="J242" s="43"/>
      <c r="K242" s="43"/>
      <c r="L242" s="43"/>
      <c r="M242" s="43"/>
      <c r="N242" s="43"/>
      <c r="O242" s="43"/>
      <c r="P242" s="43"/>
    </row>
    <row r="243" spans="1:16" ht="19.5" customHeight="1" x14ac:dyDescent="0.2">
      <c r="A243" s="43"/>
      <c r="B243" s="43"/>
      <c r="C243" s="2"/>
      <c r="D243" s="22"/>
      <c r="E243" s="43"/>
      <c r="F243" s="43"/>
      <c r="G243" s="43"/>
      <c r="H243" s="43"/>
      <c r="I243" s="43"/>
      <c r="J243" s="43"/>
      <c r="K243" s="43"/>
      <c r="L243" s="43"/>
      <c r="M243" s="43"/>
      <c r="N243" s="43"/>
      <c r="O243" s="43"/>
      <c r="P243" s="43"/>
    </row>
    <row r="244" spans="1:16" ht="19.5" customHeight="1" x14ac:dyDescent="0.2">
      <c r="A244" s="43"/>
      <c r="B244" s="43"/>
      <c r="C244" s="2"/>
      <c r="D244" s="22"/>
      <c r="E244" s="43"/>
      <c r="F244" s="43"/>
      <c r="G244" s="43"/>
      <c r="H244" s="43"/>
      <c r="I244" s="43"/>
      <c r="J244" s="43"/>
      <c r="K244" s="43"/>
      <c r="L244" s="43"/>
      <c r="M244" s="43"/>
      <c r="N244" s="43"/>
      <c r="O244" s="43"/>
      <c r="P244" s="43"/>
    </row>
    <row r="245" spans="1:16" ht="19.5" customHeight="1" x14ac:dyDescent="0.2">
      <c r="A245" s="43"/>
      <c r="B245" s="43"/>
      <c r="C245" s="2"/>
      <c r="D245" s="22"/>
      <c r="E245" s="43"/>
      <c r="F245" s="43"/>
      <c r="G245" s="43"/>
      <c r="H245" s="43"/>
      <c r="I245" s="43"/>
      <c r="J245" s="43"/>
      <c r="K245" s="43"/>
      <c r="L245" s="43"/>
      <c r="M245" s="43"/>
      <c r="N245" s="43"/>
      <c r="O245" s="43"/>
      <c r="P245" s="43"/>
    </row>
    <row r="246" spans="1:16" ht="19.5" customHeight="1" x14ac:dyDescent="0.2">
      <c r="A246" s="43"/>
      <c r="B246" s="43"/>
      <c r="C246" s="2"/>
      <c r="D246" s="22"/>
      <c r="E246" s="43"/>
      <c r="F246" s="43"/>
      <c r="G246" s="43"/>
      <c r="H246" s="43"/>
      <c r="I246" s="43"/>
      <c r="J246" s="43"/>
      <c r="K246" s="43"/>
      <c r="L246" s="43"/>
      <c r="M246" s="43"/>
      <c r="N246" s="43"/>
      <c r="O246" s="43"/>
      <c r="P246" s="43"/>
    </row>
    <row r="247" spans="1:16" ht="19.5" customHeight="1" x14ac:dyDescent="0.2">
      <c r="A247" s="43"/>
      <c r="B247" s="43"/>
      <c r="C247" s="2"/>
      <c r="D247" s="22"/>
      <c r="E247" s="43"/>
      <c r="F247" s="43"/>
      <c r="G247" s="43"/>
      <c r="H247" s="43"/>
      <c r="I247" s="43"/>
      <c r="J247" s="43"/>
      <c r="K247" s="43"/>
      <c r="L247" s="43"/>
      <c r="M247" s="43"/>
      <c r="N247" s="43"/>
      <c r="O247" s="43"/>
      <c r="P247" s="43"/>
    </row>
    <row r="248" spans="1:16" ht="19.5" customHeight="1" x14ac:dyDescent="0.2">
      <c r="A248" s="43"/>
      <c r="B248" s="43"/>
      <c r="C248" s="2"/>
      <c r="D248" s="22"/>
      <c r="E248" s="43"/>
      <c r="F248" s="43"/>
      <c r="G248" s="43"/>
      <c r="H248" s="43"/>
      <c r="I248" s="43"/>
      <c r="J248" s="43"/>
      <c r="K248" s="43"/>
      <c r="L248" s="43"/>
      <c r="M248" s="43"/>
      <c r="N248" s="43"/>
      <c r="O248" s="43"/>
      <c r="P248" s="43"/>
    </row>
    <row r="249" spans="1:16" ht="19.5" customHeight="1" x14ac:dyDescent="0.2">
      <c r="A249" s="43"/>
      <c r="B249" s="43"/>
      <c r="C249" s="2"/>
      <c r="D249" s="22"/>
      <c r="E249" s="43"/>
      <c r="F249" s="43"/>
      <c r="G249" s="43"/>
      <c r="H249" s="43"/>
      <c r="I249" s="43"/>
      <c r="J249" s="43"/>
      <c r="K249" s="43"/>
      <c r="L249" s="43"/>
      <c r="M249" s="43"/>
      <c r="N249" s="43"/>
      <c r="O249" s="43"/>
      <c r="P249" s="43"/>
    </row>
    <row r="250" spans="1:16" ht="19.5" customHeight="1" x14ac:dyDescent="0.2">
      <c r="A250" s="43"/>
      <c r="B250" s="43"/>
      <c r="C250" s="2"/>
      <c r="D250" s="22"/>
      <c r="E250" s="43"/>
      <c r="F250" s="43"/>
      <c r="G250" s="43"/>
      <c r="H250" s="43"/>
      <c r="I250" s="43"/>
      <c r="J250" s="43"/>
      <c r="K250" s="43"/>
      <c r="L250" s="43"/>
      <c r="M250" s="43"/>
      <c r="N250" s="43"/>
      <c r="O250" s="43"/>
      <c r="P250" s="43"/>
    </row>
    <row r="251" spans="1:16" ht="19.5" customHeight="1" x14ac:dyDescent="0.2">
      <c r="A251" s="43"/>
      <c r="B251" s="43"/>
      <c r="C251" s="2"/>
      <c r="D251" s="22"/>
      <c r="E251" s="43"/>
      <c r="F251" s="43"/>
      <c r="G251" s="43"/>
      <c r="H251" s="43"/>
      <c r="I251" s="43"/>
      <c r="J251" s="43"/>
      <c r="K251" s="43"/>
      <c r="L251" s="43"/>
      <c r="M251" s="43"/>
      <c r="N251" s="43"/>
      <c r="O251" s="43"/>
      <c r="P251" s="43"/>
    </row>
    <row r="252" spans="1:16" ht="19.5" customHeight="1" x14ac:dyDescent="0.2">
      <c r="A252" s="43"/>
      <c r="B252" s="43"/>
      <c r="C252" s="2"/>
      <c r="D252" s="22"/>
      <c r="E252" s="43"/>
      <c r="F252" s="43"/>
      <c r="G252" s="43"/>
      <c r="H252" s="43"/>
      <c r="I252" s="43"/>
      <c r="J252" s="43"/>
      <c r="K252" s="43"/>
      <c r="L252" s="43"/>
      <c r="M252" s="43"/>
      <c r="N252" s="43"/>
      <c r="O252" s="43"/>
      <c r="P252" s="43"/>
    </row>
    <row r="253" spans="1:16" ht="19.5" customHeight="1" x14ac:dyDescent="0.2">
      <c r="A253" s="43"/>
      <c r="B253" s="43"/>
      <c r="C253" s="2"/>
      <c r="D253" s="22"/>
      <c r="E253" s="43"/>
      <c r="F253" s="43"/>
      <c r="G253" s="43"/>
      <c r="H253" s="43"/>
      <c r="I253" s="43"/>
      <c r="J253" s="43"/>
      <c r="K253" s="43"/>
      <c r="L253" s="43"/>
      <c r="M253" s="43"/>
      <c r="N253" s="43"/>
      <c r="O253" s="43"/>
      <c r="P253" s="43"/>
    </row>
    <row r="254" spans="1:16" ht="19.5" customHeight="1" x14ac:dyDescent="0.2">
      <c r="A254" s="43"/>
      <c r="B254" s="43"/>
      <c r="C254" s="2"/>
      <c r="D254" s="22"/>
      <c r="E254" s="43"/>
      <c r="F254" s="43"/>
      <c r="G254" s="43"/>
      <c r="H254" s="43"/>
      <c r="I254" s="43"/>
      <c r="J254" s="43"/>
      <c r="K254" s="43"/>
      <c r="L254" s="43"/>
      <c r="M254" s="43"/>
      <c r="N254" s="43"/>
      <c r="O254" s="43"/>
      <c r="P254" s="43"/>
    </row>
    <row r="255" spans="1:16" ht="19.5" customHeight="1" x14ac:dyDescent="0.2">
      <c r="A255" s="43"/>
      <c r="B255" s="43"/>
      <c r="C255" s="2"/>
      <c r="D255" s="22"/>
      <c r="E255" s="43"/>
      <c r="F255" s="43"/>
      <c r="G255" s="43"/>
      <c r="H255" s="43"/>
      <c r="I255" s="43"/>
      <c r="J255" s="43"/>
      <c r="K255" s="43"/>
      <c r="L255" s="43"/>
      <c r="M255" s="43"/>
      <c r="N255" s="43"/>
      <c r="O255" s="43"/>
      <c r="P255" s="43"/>
    </row>
    <row r="256" spans="1:16" ht="19.5" customHeight="1" x14ac:dyDescent="0.2">
      <c r="A256" s="43"/>
      <c r="B256" s="43"/>
      <c r="C256" s="2"/>
      <c r="D256" s="22"/>
      <c r="E256" s="43"/>
      <c r="F256" s="43"/>
      <c r="G256" s="43"/>
      <c r="H256" s="43"/>
      <c r="I256" s="43"/>
      <c r="J256" s="43"/>
      <c r="K256" s="43"/>
      <c r="L256" s="43"/>
      <c r="M256" s="43"/>
      <c r="N256" s="43"/>
      <c r="O256" s="43"/>
      <c r="P256" s="43"/>
    </row>
    <row r="257" spans="1:16" ht="19.5" customHeight="1" x14ac:dyDescent="0.2">
      <c r="A257" s="43"/>
      <c r="B257" s="43"/>
      <c r="C257" s="2"/>
      <c r="D257" s="22"/>
      <c r="E257" s="43"/>
      <c r="F257" s="43"/>
      <c r="G257" s="43"/>
      <c r="H257" s="43"/>
      <c r="I257" s="43"/>
      <c r="J257" s="43"/>
      <c r="K257" s="43"/>
      <c r="L257" s="43"/>
      <c r="M257" s="43"/>
      <c r="N257" s="43"/>
      <c r="O257" s="43"/>
      <c r="P257" s="43"/>
    </row>
    <row r="258" spans="1:16" ht="19.5" customHeight="1" x14ac:dyDescent="0.2">
      <c r="A258" s="43"/>
      <c r="B258" s="43"/>
      <c r="C258" s="2"/>
      <c r="D258" s="22"/>
      <c r="E258" s="43"/>
      <c r="F258" s="43"/>
      <c r="G258" s="43"/>
      <c r="H258" s="43"/>
      <c r="I258" s="43"/>
      <c r="J258" s="43"/>
      <c r="K258" s="43"/>
      <c r="L258" s="43"/>
      <c r="M258" s="43"/>
      <c r="N258" s="43"/>
      <c r="O258" s="43"/>
      <c r="P258" s="43"/>
    </row>
    <row r="259" spans="1:16" ht="19.5" customHeight="1" x14ac:dyDescent="0.2">
      <c r="A259" s="43"/>
      <c r="B259" s="43"/>
      <c r="C259" s="2"/>
      <c r="D259" s="22"/>
      <c r="E259" s="43"/>
      <c r="F259" s="43"/>
      <c r="G259" s="43"/>
      <c r="H259" s="43"/>
      <c r="I259" s="43"/>
      <c r="J259" s="43"/>
      <c r="K259" s="43"/>
      <c r="L259" s="43"/>
      <c r="M259" s="43"/>
      <c r="N259" s="43"/>
      <c r="O259" s="43"/>
      <c r="P259" s="43"/>
    </row>
    <row r="260" spans="1:16" ht="19.5" customHeight="1" x14ac:dyDescent="0.2">
      <c r="A260" s="43"/>
      <c r="B260" s="43"/>
      <c r="C260" s="2"/>
      <c r="D260" s="22"/>
      <c r="E260" s="43"/>
      <c r="F260" s="43"/>
      <c r="G260" s="43"/>
      <c r="H260" s="43"/>
      <c r="I260" s="43"/>
      <c r="J260" s="43"/>
      <c r="K260" s="43"/>
      <c r="L260" s="43"/>
      <c r="M260" s="43"/>
      <c r="N260" s="43"/>
      <c r="O260" s="43"/>
      <c r="P260" s="43"/>
    </row>
    <row r="261" spans="1:16" ht="19.5" customHeight="1" x14ac:dyDescent="0.2">
      <c r="A261" s="43"/>
      <c r="B261" s="43"/>
      <c r="C261" s="2"/>
      <c r="D261" s="22"/>
      <c r="E261" s="43"/>
      <c r="F261" s="43"/>
      <c r="G261" s="43"/>
      <c r="H261" s="43"/>
      <c r="I261" s="43"/>
      <c r="J261" s="43"/>
      <c r="K261" s="43"/>
      <c r="L261" s="43"/>
      <c r="M261" s="43"/>
      <c r="N261" s="43"/>
      <c r="O261" s="43"/>
      <c r="P261" s="43"/>
    </row>
    <row r="262" spans="1:16" ht="19.5" customHeight="1" x14ac:dyDescent="0.2">
      <c r="A262" s="43"/>
      <c r="B262" s="43"/>
      <c r="C262" s="2"/>
      <c r="D262" s="22"/>
      <c r="E262" s="43"/>
      <c r="F262" s="43"/>
      <c r="G262" s="43"/>
      <c r="H262" s="43"/>
      <c r="I262" s="43"/>
      <c r="J262" s="43"/>
      <c r="K262" s="43"/>
      <c r="L262" s="43"/>
      <c r="M262" s="43"/>
      <c r="N262" s="43"/>
      <c r="O262" s="43"/>
      <c r="P262" s="43"/>
    </row>
    <row r="263" spans="1:16" ht="19.5" customHeight="1" x14ac:dyDescent="0.2">
      <c r="A263" s="43"/>
      <c r="B263" s="43"/>
      <c r="C263" s="2"/>
      <c r="D263" s="22"/>
      <c r="E263" s="43"/>
      <c r="F263" s="43"/>
      <c r="G263" s="43"/>
      <c r="H263" s="43"/>
      <c r="I263" s="43"/>
      <c r="J263" s="43"/>
      <c r="K263" s="43"/>
      <c r="L263" s="43"/>
      <c r="M263" s="43"/>
      <c r="N263" s="43"/>
      <c r="O263" s="43"/>
      <c r="P263" s="43"/>
    </row>
    <row r="264" spans="1:16" ht="19.5" customHeight="1" x14ac:dyDescent="0.2">
      <c r="A264" s="43"/>
      <c r="B264" s="43"/>
      <c r="C264" s="2"/>
      <c r="D264" s="22"/>
      <c r="E264" s="43"/>
      <c r="F264" s="43"/>
      <c r="G264" s="43"/>
      <c r="H264" s="43"/>
      <c r="I264" s="43"/>
      <c r="J264" s="43"/>
      <c r="K264" s="43"/>
      <c r="L264" s="43"/>
      <c r="M264" s="43"/>
      <c r="N264" s="43"/>
      <c r="O264" s="43"/>
      <c r="P264" s="43"/>
    </row>
    <row r="265" spans="1:16" ht="19.5" customHeight="1" x14ac:dyDescent="0.2">
      <c r="A265" s="43"/>
      <c r="B265" s="43"/>
      <c r="C265" s="2"/>
      <c r="D265" s="22"/>
      <c r="E265" s="43"/>
      <c r="F265" s="43"/>
      <c r="G265" s="43"/>
      <c r="H265" s="43"/>
      <c r="I265" s="43"/>
      <c r="J265" s="43"/>
      <c r="K265" s="43"/>
      <c r="L265" s="43"/>
      <c r="M265" s="43"/>
      <c r="N265" s="43"/>
      <c r="O265" s="43"/>
      <c r="P265" s="43"/>
    </row>
    <row r="266" spans="1:16" ht="19.5" customHeight="1" x14ac:dyDescent="0.2">
      <c r="A266" s="43"/>
      <c r="B266" s="43"/>
      <c r="C266" s="2"/>
      <c r="D266" s="22"/>
      <c r="E266" s="43"/>
      <c r="F266" s="43"/>
      <c r="G266" s="43"/>
      <c r="H266" s="43"/>
      <c r="I266" s="43"/>
      <c r="J266" s="43"/>
      <c r="K266" s="43"/>
      <c r="L266" s="43"/>
      <c r="M266" s="43"/>
      <c r="N266" s="43"/>
      <c r="O266" s="43"/>
      <c r="P266" s="43"/>
    </row>
    <row r="267" spans="1:16" ht="19.5" customHeight="1" x14ac:dyDescent="0.2">
      <c r="A267" s="43"/>
      <c r="B267" s="43"/>
      <c r="C267" s="2"/>
      <c r="D267" s="22"/>
      <c r="E267" s="43"/>
      <c r="F267" s="43"/>
      <c r="G267" s="43"/>
      <c r="H267" s="43"/>
      <c r="I267" s="43"/>
      <c r="J267" s="43"/>
      <c r="K267" s="43"/>
      <c r="L267" s="43"/>
      <c r="M267" s="43"/>
      <c r="N267" s="43"/>
      <c r="O267" s="43"/>
      <c r="P267" s="43"/>
    </row>
    <row r="268" spans="1:16" ht="19.5" customHeight="1" x14ac:dyDescent="0.2">
      <c r="A268" s="43"/>
      <c r="B268" s="43"/>
      <c r="C268" s="2"/>
      <c r="D268" s="22"/>
      <c r="E268" s="43"/>
      <c r="F268" s="43"/>
      <c r="G268" s="43"/>
      <c r="H268" s="43"/>
      <c r="I268" s="43"/>
      <c r="J268" s="43"/>
      <c r="K268" s="43"/>
      <c r="L268" s="43"/>
      <c r="M268" s="43"/>
      <c r="N268" s="43"/>
      <c r="O268" s="43"/>
      <c r="P268" s="43"/>
    </row>
    <row r="269" spans="1:16" ht="19.5" customHeight="1" x14ac:dyDescent="0.2">
      <c r="A269" s="43"/>
      <c r="B269" s="43"/>
      <c r="C269" s="2"/>
      <c r="D269" s="22"/>
      <c r="E269" s="43"/>
      <c r="F269" s="43"/>
      <c r="G269" s="43"/>
      <c r="H269" s="43"/>
      <c r="I269" s="43"/>
      <c r="J269" s="43"/>
      <c r="K269" s="43"/>
      <c r="L269" s="43"/>
      <c r="M269" s="43"/>
      <c r="N269" s="43"/>
      <c r="O269" s="43"/>
      <c r="P269" s="43"/>
    </row>
    <row r="270" spans="1:16" ht="19.5" customHeight="1" x14ac:dyDescent="0.2">
      <c r="A270" s="43"/>
      <c r="B270" s="43"/>
      <c r="C270" s="2"/>
      <c r="D270" s="22"/>
      <c r="E270" s="43"/>
      <c r="F270" s="43"/>
      <c r="G270" s="43"/>
      <c r="H270" s="43"/>
      <c r="I270" s="43"/>
      <c r="J270" s="43"/>
      <c r="K270" s="43"/>
      <c r="L270" s="43"/>
      <c r="M270" s="43"/>
      <c r="N270" s="43"/>
      <c r="O270" s="43"/>
      <c r="P270" s="43"/>
    </row>
    <row r="271" spans="1:16" ht="19.5" customHeight="1" x14ac:dyDescent="0.2">
      <c r="A271" s="43"/>
      <c r="B271" s="43"/>
      <c r="C271" s="2"/>
      <c r="D271" s="22"/>
      <c r="E271" s="43"/>
      <c r="F271" s="43"/>
      <c r="G271" s="43"/>
      <c r="H271" s="43"/>
      <c r="I271" s="43"/>
      <c r="J271" s="43"/>
      <c r="K271" s="43"/>
      <c r="L271" s="43"/>
      <c r="M271" s="43"/>
      <c r="N271" s="43"/>
      <c r="O271" s="43"/>
      <c r="P271" s="43"/>
    </row>
    <row r="272" spans="1:16" ht="19.5" customHeight="1" x14ac:dyDescent="0.2">
      <c r="A272" s="43"/>
      <c r="B272" s="43"/>
      <c r="C272" s="2"/>
      <c r="D272" s="22"/>
      <c r="E272" s="43"/>
      <c r="F272" s="43"/>
      <c r="G272" s="43"/>
      <c r="H272" s="43"/>
      <c r="I272" s="43"/>
      <c r="J272" s="43"/>
      <c r="K272" s="43"/>
      <c r="L272" s="43"/>
      <c r="M272" s="43"/>
      <c r="N272" s="43"/>
      <c r="O272" s="43"/>
      <c r="P272" s="43"/>
    </row>
    <row r="273" spans="1:16" ht="19.5" customHeight="1" x14ac:dyDescent="0.2">
      <c r="A273" s="43"/>
      <c r="B273" s="43"/>
      <c r="C273" s="2"/>
      <c r="D273" s="22"/>
      <c r="E273" s="43"/>
      <c r="F273" s="43"/>
      <c r="G273" s="43"/>
      <c r="H273" s="43"/>
      <c r="I273" s="43"/>
      <c r="J273" s="43"/>
      <c r="K273" s="43"/>
      <c r="L273" s="43"/>
      <c r="M273" s="43"/>
      <c r="N273" s="43"/>
      <c r="O273" s="43"/>
      <c r="P273" s="43"/>
    </row>
    <row r="274" spans="1:16" ht="19.5" customHeight="1" x14ac:dyDescent="0.2">
      <c r="A274" s="43"/>
      <c r="B274" s="43"/>
      <c r="C274" s="2"/>
      <c r="D274" s="22"/>
      <c r="E274" s="43"/>
      <c r="F274" s="43"/>
      <c r="G274" s="43"/>
      <c r="H274" s="43"/>
      <c r="I274" s="43"/>
      <c r="J274" s="43"/>
      <c r="K274" s="43"/>
      <c r="L274" s="43"/>
      <c r="M274" s="43"/>
      <c r="N274" s="43"/>
      <c r="O274" s="43"/>
      <c r="P274" s="43"/>
    </row>
    <row r="275" spans="1:16" ht="19.5" customHeight="1" x14ac:dyDescent="0.2">
      <c r="A275" s="43"/>
      <c r="B275" s="43"/>
      <c r="C275" s="2"/>
      <c r="D275" s="22"/>
      <c r="E275" s="43"/>
      <c r="F275" s="43"/>
      <c r="G275" s="43"/>
      <c r="H275" s="43"/>
      <c r="I275" s="43"/>
      <c r="J275" s="43"/>
      <c r="K275" s="43"/>
      <c r="L275" s="43"/>
      <c r="M275" s="43"/>
      <c r="N275" s="43"/>
      <c r="O275" s="43"/>
      <c r="P275" s="43"/>
    </row>
    <row r="276" spans="1:16" ht="19.5" customHeight="1" x14ac:dyDescent="0.2">
      <c r="A276" s="43"/>
      <c r="B276" s="43"/>
      <c r="C276" s="2"/>
      <c r="D276" s="22"/>
      <c r="E276" s="43"/>
      <c r="F276" s="43"/>
      <c r="G276" s="43"/>
      <c r="H276" s="43"/>
      <c r="I276" s="43"/>
      <c r="J276" s="43"/>
      <c r="K276" s="43"/>
      <c r="L276" s="43"/>
      <c r="M276" s="43"/>
      <c r="N276" s="43"/>
      <c r="O276" s="43"/>
      <c r="P276" s="43"/>
    </row>
    <row r="277" spans="1:16" ht="19.5" customHeight="1" x14ac:dyDescent="0.2">
      <c r="A277" s="43"/>
      <c r="B277" s="43"/>
      <c r="C277" s="2"/>
      <c r="D277" s="22"/>
      <c r="E277" s="43"/>
      <c r="F277" s="43"/>
      <c r="G277" s="43"/>
      <c r="H277" s="43"/>
      <c r="I277" s="43"/>
      <c r="J277" s="43"/>
      <c r="K277" s="43"/>
      <c r="L277" s="43"/>
      <c r="M277" s="43"/>
      <c r="N277" s="43"/>
      <c r="O277" s="43"/>
      <c r="P277" s="43"/>
    </row>
    <row r="278" spans="1:16" ht="19.5" customHeight="1" x14ac:dyDescent="0.2">
      <c r="A278" s="43"/>
      <c r="B278" s="43"/>
      <c r="C278" s="2"/>
      <c r="D278" s="22"/>
      <c r="E278" s="43"/>
      <c r="F278" s="43"/>
      <c r="G278" s="43"/>
      <c r="H278" s="43"/>
      <c r="I278" s="43"/>
      <c r="J278" s="43"/>
      <c r="K278" s="43"/>
      <c r="L278" s="43"/>
      <c r="M278" s="43"/>
      <c r="N278" s="43"/>
      <c r="O278" s="43"/>
      <c r="P278" s="43"/>
    </row>
    <row r="279" spans="1:16" ht="19.5" customHeight="1" x14ac:dyDescent="0.2">
      <c r="A279" s="43"/>
      <c r="B279" s="43"/>
      <c r="C279" s="2"/>
      <c r="D279" s="22"/>
      <c r="E279" s="43"/>
      <c r="F279" s="43"/>
      <c r="G279" s="43"/>
      <c r="H279" s="43"/>
      <c r="I279" s="43"/>
      <c r="J279" s="43"/>
      <c r="K279" s="43"/>
      <c r="L279" s="43"/>
      <c r="M279" s="43"/>
      <c r="N279" s="43"/>
      <c r="O279" s="43"/>
      <c r="P279" s="43"/>
    </row>
    <row r="280" spans="1:16" ht="19.5" customHeight="1" x14ac:dyDescent="0.2">
      <c r="A280" s="43"/>
      <c r="B280" s="43"/>
      <c r="C280" s="2"/>
      <c r="D280" s="22"/>
      <c r="E280" s="43"/>
      <c r="F280" s="43"/>
      <c r="G280" s="43"/>
      <c r="H280" s="43"/>
      <c r="I280" s="43"/>
      <c r="J280" s="43"/>
      <c r="K280" s="43"/>
      <c r="L280" s="43"/>
      <c r="M280" s="43"/>
      <c r="N280" s="43"/>
      <c r="O280" s="43"/>
      <c r="P280" s="43"/>
    </row>
    <row r="281" spans="1:16" ht="19.5" customHeight="1" x14ac:dyDescent="0.2">
      <c r="A281" s="43"/>
      <c r="B281" s="43"/>
      <c r="C281" s="2"/>
      <c r="D281" s="22"/>
      <c r="E281" s="43"/>
      <c r="F281" s="43"/>
      <c r="G281" s="43"/>
      <c r="H281" s="43"/>
      <c r="I281" s="43"/>
      <c r="J281" s="43"/>
      <c r="K281" s="43"/>
      <c r="L281" s="43"/>
      <c r="M281" s="43"/>
      <c r="N281" s="43"/>
      <c r="O281" s="43"/>
      <c r="P281" s="43"/>
    </row>
    <row r="282" spans="1:16" ht="19.5" customHeight="1" x14ac:dyDescent="0.2">
      <c r="A282" s="43"/>
      <c r="B282" s="43"/>
      <c r="C282" s="2"/>
      <c r="D282" s="22"/>
      <c r="E282" s="43"/>
      <c r="F282" s="43"/>
      <c r="G282" s="43"/>
      <c r="H282" s="43"/>
      <c r="I282" s="43"/>
      <c r="J282" s="43"/>
      <c r="K282" s="43"/>
      <c r="L282" s="43"/>
      <c r="M282" s="43"/>
      <c r="N282" s="43"/>
      <c r="O282" s="43"/>
      <c r="P282" s="43"/>
    </row>
    <row r="283" spans="1:16" ht="19.5" customHeight="1" x14ac:dyDescent="0.2">
      <c r="A283" s="43"/>
      <c r="B283" s="43"/>
      <c r="C283" s="2"/>
      <c r="D283" s="22"/>
      <c r="E283" s="43"/>
      <c r="F283" s="43"/>
      <c r="G283" s="43"/>
      <c r="H283" s="43"/>
      <c r="I283" s="43"/>
      <c r="J283" s="43"/>
      <c r="K283" s="43"/>
      <c r="L283" s="43"/>
      <c r="M283" s="43"/>
      <c r="N283" s="43"/>
      <c r="O283" s="43"/>
      <c r="P283" s="43"/>
    </row>
    <row r="284" spans="1:16" ht="19.5" customHeight="1" x14ac:dyDescent="0.2">
      <c r="A284" s="43"/>
      <c r="B284" s="43"/>
      <c r="C284" s="2"/>
      <c r="D284" s="22"/>
      <c r="E284" s="43"/>
      <c r="F284" s="43"/>
      <c r="G284" s="43"/>
      <c r="H284" s="43"/>
      <c r="I284" s="43"/>
      <c r="J284" s="43"/>
      <c r="K284" s="43"/>
      <c r="L284" s="43"/>
      <c r="M284" s="43"/>
      <c r="N284" s="43"/>
      <c r="O284" s="43"/>
      <c r="P284" s="43"/>
    </row>
    <row r="285" spans="1:16" ht="19.5" customHeight="1" x14ac:dyDescent="0.2">
      <c r="A285" s="43"/>
      <c r="B285" s="43"/>
      <c r="C285" s="2"/>
      <c r="D285" s="22"/>
      <c r="E285" s="43"/>
      <c r="F285" s="43"/>
      <c r="G285" s="43"/>
      <c r="H285" s="43"/>
      <c r="I285" s="43"/>
      <c r="J285" s="43"/>
      <c r="K285" s="43"/>
      <c r="L285" s="43"/>
      <c r="M285" s="43"/>
      <c r="N285" s="43"/>
      <c r="O285" s="43"/>
      <c r="P285" s="43"/>
    </row>
    <row r="286" spans="1:16" ht="19.5" customHeight="1" x14ac:dyDescent="0.2">
      <c r="A286" s="43"/>
      <c r="B286" s="43"/>
      <c r="C286" s="2"/>
      <c r="D286" s="22"/>
      <c r="E286" s="43"/>
      <c r="F286" s="43"/>
      <c r="G286" s="43"/>
      <c r="H286" s="43"/>
      <c r="I286" s="43"/>
      <c r="J286" s="43"/>
      <c r="K286" s="43"/>
      <c r="L286" s="43"/>
      <c r="M286" s="43"/>
      <c r="N286" s="43"/>
      <c r="O286" s="43"/>
      <c r="P286" s="43"/>
    </row>
    <row r="287" spans="1:16" ht="19.5" customHeight="1" x14ac:dyDescent="0.2">
      <c r="A287" s="43"/>
      <c r="B287" s="43"/>
      <c r="C287" s="2"/>
      <c r="D287" s="22"/>
      <c r="E287" s="43"/>
      <c r="F287" s="43"/>
      <c r="G287" s="43"/>
      <c r="H287" s="43"/>
      <c r="I287" s="43"/>
      <c r="J287" s="43"/>
      <c r="K287" s="43"/>
      <c r="L287" s="43"/>
      <c r="M287" s="43"/>
      <c r="N287" s="43"/>
      <c r="O287" s="43"/>
      <c r="P287" s="43"/>
    </row>
    <row r="288" spans="1:16" ht="19.5" customHeight="1" x14ac:dyDescent="0.2">
      <c r="A288" s="43"/>
      <c r="B288" s="43"/>
      <c r="C288" s="2"/>
      <c r="D288" s="22"/>
      <c r="E288" s="43"/>
      <c r="F288" s="43"/>
      <c r="G288" s="43"/>
      <c r="H288" s="43"/>
      <c r="I288" s="43"/>
      <c r="J288" s="43"/>
      <c r="K288" s="43"/>
      <c r="L288" s="43"/>
      <c r="M288" s="43"/>
      <c r="N288" s="43"/>
      <c r="O288" s="43"/>
      <c r="P288" s="43"/>
    </row>
    <row r="289" spans="1:16" ht="19.5" customHeight="1" x14ac:dyDescent="0.2">
      <c r="A289" s="43"/>
      <c r="B289" s="43"/>
      <c r="C289" s="2"/>
      <c r="D289" s="22"/>
      <c r="E289" s="43"/>
      <c r="F289" s="43"/>
      <c r="G289" s="43"/>
      <c r="H289" s="43"/>
      <c r="I289" s="43"/>
      <c r="J289" s="43"/>
      <c r="K289" s="43"/>
      <c r="L289" s="43"/>
      <c r="M289" s="43"/>
      <c r="N289" s="43"/>
      <c r="O289" s="43"/>
      <c r="P289" s="43"/>
    </row>
    <row r="290" spans="1:16" ht="19.5" customHeight="1" x14ac:dyDescent="0.2">
      <c r="A290" s="43"/>
      <c r="B290" s="43"/>
      <c r="C290" s="2"/>
      <c r="D290" s="22"/>
      <c r="E290" s="43"/>
      <c r="F290" s="43"/>
      <c r="G290" s="43"/>
      <c r="H290" s="43"/>
      <c r="I290" s="43"/>
      <c r="J290" s="43"/>
      <c r="K290" s="43"/>
      <c r="L290" s="43"/>
      <c r="M290" s="43"/>
      <c r="N290" s="43"/>
      <c r="O290" s="43"/>
      <c r="P290" s="43"/>
    </row>
    <row r="291" spans="1:16" ht="19.5" customHeight="1" x14ac:dyDescent="0.2">
      <c r="A291" s="43"/>
      <c r="B291" s="43"/>
      <c r="C291" s="2"/>
      <c r="D291" s="22"/>
      <c r="E291" s="43"/>
      <c r="F291" s="43"/>
      <c r="G291" s="43"/>
      <c r="H291" s="43"/>
      <c r="I291" s="43"/>
      <c r="J291" s="43"/>
      <c r="K291" s="43"/>
      <c r="L291" s="43"/>
      <c r="M291" s="43"/>
      <c r="N291" s="43"/>
      <c r="O291" s="43"/>
      <c r="P291" s="43"/>
    </row>
    <row r="292" spans="1:16" ht="19.5" customHeight="1" x14ac:dyDescent="0.2">
      <c r="A292" s="43"/>
      <c r="B292" s="43"/>
      <c r="C292" s="2"/>
      <c r="D292" s="22"/>
      <c r="E292" s="43"/>
      <c r="F292" s="43"/>
      <c r="G292" s="43"/>
      <c r="H292" s="43"/>
      <c r="I292" s="43"/>
      <c r="J292" s="43"/>
      <c r="K292" s="43"/>
      <c r="L292" s="43"/>
      <c r="M292" s="43"/>
      <c r="N292" s="43"/>
      <c r="O292" s="43"/>
      <c r="P292" s="43"/>
    </row>
    <row r="293" spans="1:16" ht="19.5" customHeight="1" x14ac:dyDescent="0.2">
      <c r="A293" s="43"/>
      <c r="B293" s="43"/>
      <c r="C293" s="2"/>
      <c r="D293" s="22"/>
      <c r="E293" s="43"/>
      <c r="F293" s="43"/>
      <c r="G293" s="43"/>
      <c r="H293" s="43"/>
      <c r="I293" s="43"/>
      <c r="J293" s="43"/>
      <c r="K293" s="43"/>
      <c r="L293" s="43"/>
      <c r="M293" s="43"/>
      <c r="N293" s="43"/>
      <c r="O293" s="43"/>
      <c r="P293" s="43"/>
    </row>
    <row r="294" spans="1:16" ht="19.5" customHeight="1" x14ac:dyDescent="0.2">
      <c r="A294" s="43"/>
      <c r="B294" s="43"/>
      <c r="C294" s="2"/>
      <c r="D294" s="22"/>
      <c r="E294" s="43"/>
      <c r="F294" s="43"/>
      <c r="G294" s="43"/>
      <c r="H294" s="43"/>
      <c r="I294" s="43"/>
      <c r="J294" s="43"/>
      <c r="K294" s="43"/>
      <c r="L294" s="43"/>
      <c r="M294" s="43"/>
      <c r="N294" s="43"/>
      <c r="O294" s="43"/>
      <c r="P294" s="43"/>
    </row>
    <row r="295" spans="1:16" ht="19.5" customHeight="1" x14ac:dyDescent="0.2">
      <c r="A295" s="43"/>
      <c r="B295" s="43"/>
      <c r="C295" s="2"/>
      <c r="D295" s="22"/>
      <c r="E295" s="43"/>
      <c r="F295" s="43"/>
      <c r="G295" s="43"/>
      <c r="H295" s="43"/>
      <c r="I295" s="43"/>
      <c r="J295" s="43"/>
      <c r="K295" s="43"/>
      <c r="L295" s="43"/>
      <c r="M295" s="43"/>
      <c r="N295" s="43"/>
      <c r="O295" s="43"/>
      <c r="P295" s="43"/>
    </row>
    <row r="296" spans="1:16" ht="19.5" customHeight="1" x14ac:dyDescent="0.2">
      <c r="A296" s="43"/>
      <c r="B296" s="43"/>
      <c r="C296" s="2"/>
      <c r="D296" s="22"/>
      <c r="E296" s="43"/>
      <c r="F296" s="43"/>
      <c r="G296" s="43"/>
      <c r="H296" s="43"/>
      <c r="I296" s="43"/>
      <c r="J296" s="43"/>
      <c r="K296" s="43"/>
      <c r="L296" s="43"/>
      <c r="M296" s="43"/>
      <c r="N296" s="43"/>
      <c r="O296" s="43"/>
      <c r="P296" s="43"/>
    </row>
    <row r="297" spans="1:16" ht="19.5" customHeight="1" x14ac:dyDescent="0.2">
      <c r="A297" s="43"/>
      <c r="B297" s="43"/>
      <c r="C297" s="2"/>
      <c r="D297" s="22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</row>
    <row r="298" spans="1:16" ht="19.5" customHeight="1" x14ac:dyDescent="0.2">
      <c r="A298" s="43"/>
      <c r="B298" s="43"/>
      <c r="C298" s="2"/>
      <c r="D298" s="22"/>
      <c r="E298" s="43"/>
      <c r="F298" s="43"/>
      <c r="G298" s="43"/>
      <c r="H298" s="43"/>
      <c r="I298" s="43"/>
      <c r="J298" s="43"/>
      <c r="K298" s="43"/>
      <c r="L298" s="43"/>
      <c r="M298" s="43"/>
      <c r="N298" s="43"/>
      <c r="O298" s="43"/>
      <c r="P298" s="43"/>
    </row>
    <row r="299" spans="1:16" ht="19.5" customHeight="1" x14ac:dyDescent="0.2">
      <c r="A299" s="43"/>
      <c r="B299" s="43"/>
      <c r="C299" s="2"/>
      <c r="D299" s="22"/>
      <c r="E299" s="43"/>
      <c r="F299" s="43"/>
      <c r="G299" s="43"/>
      <c r="H299" s="43"/>
      <c r="I299" s="43"/>
      <c r="J299" s="43"/>
      <c r="K299" s="43"/>
      <c r="L299" s="43"/>
      <c r="M299" s="43"/>
      <c r="N299" s="43"/>
      <c r="O299" s="43"/>
      <c r="P299" s="43"/>
    </row>
    <row r="300" spans="1:16" ht="19.5" customHeight="1" x14ac:dyDescent="0.2">
      <c r="A300" s="43"/>
      <c r="B300" s="43"/>
      <c r="C300" s="2"/>
      <c r="D300" s="22"/>
      <c r="E300" s="43"/>
      <c r="F300" s="43"/>
      <c r="G300" s="43"/>
      <c r="H300" s="43"/>
      <c r="I300" s="43"/>
      <c r="J300" s="43"/>
      <c r="K300" s="43"/>
      <c r="L300" s="43"/>
      <c r="M300" s="43"/>
      <c r="N300" s="43"/>
      <c r="O300" s="43"/>
      <c r="P300" s="43"/>
    </row>
    <row r="301" spans="1:16" ht="19.5" customHeight="1" x14ac:dyDescent="0.2">
      <c r="A301" s="43"/>
      <c r="B301" s="43"/>
      <c r="C301" s="2"/>
      <c r="D301" s="22"/>
      <c r="E301" s="43"/>
      <c r="F301" s="43"/>
      <c r="G301" s="43"/>
      <c r="H301" s="43"/>
      <c r="I301" s="43"/>
      <c r="J301" s="43"/>
      <c r="K301" s="43"/>
      <c r="L301" s="43"/>
      <c r="M301" s="43"/>
      <c r="N301" s="43"/>
      <c r="O301" s="43"/>
      <c r="P301" s="43"/>
    </row>
    <row r="302" spans="1:16" ht="19.5" customHeight="1" x14ac:dyDescent="0.2">
      <c r="A302" s="43"/>
      <c r="B302" s="43"/>
      <c r="C302" s="2"/>
      <c r="D302" s="22"/>
      <c r="E302" s="43"/>
      <c r="F302" s="43"/>
      <c r="G302" s="43"/>
      <c r="H302" s="43"/>
      <c r="I302" s="43"/>
      <c r="J302" s="43"/>
      <c r="K302" s="43"/>
      <c r="L302" s="43"/>
      <c r="M302" s="43"/>
      <c r="N302" s="43"/>
      <c r="O302" s="43"/>
      <c r="P302" s="43"/>
    </row>
    <row r="303" spans="1:16" ht="19.5" customHeight="1" x14ac:dyDescent="0.2">
      <c r="A303" s="43"/>
      <c r="B303" s="43"/>
      <c r="C303" s="2"/>
      <c r="D303" s="22"/>
      <c r="E303" s="43"/>
      <c r="F303" s="43"/>
      <c r="G303" s="43"/>
      <c r="H303" s="43"/>
      <c r="I303" s="43"/>
      <c r="J303" s="43"/>
      <c r="K303" s="43"/>
      <c r="L303" s="43"/>
      <c r="M303" s="43"/>
      <c r="N303" s="43"/>
      <c r="O303" s="43"/>
      <c r="P303" s="43"/>
    </row>
    <row r="304" spans="1:16" ht="19.5" customHeight="1" x14ac:dyDescent="0.2">
      <c r="A304" s="43"/>
      <c r="B304" s="43"/>
      <c r="C304" s="2"/>
      <c r="D304" s="22"/>
      <c r="E304" s="43"/>
      <c r="F304" s="43"/>
      <c r="G304" s="43"/>
      <c r="H304" s="43"/>
      <c r="I304" s="43"/>
      <c r="J304" s="43"/>
      <c r="K304" s="43"/>
      <c r="L304" s="43"/>
      <c r="M304" s="43"/>
      <c r="N304" s="43"/>
      <c r="O304" s="43"/>
      <c r="P304" s="43"/>
    </row>
    <row r="305" spans="1:16" ht="19.5" customHeight="1" x14ac:dyDescent="0.2">
      <c r="A305" s="43"/>
      <c r="B305" s="43"/>
      <c r="C305" s="2"/>
      <c r="D305" s="22"/>
      <c r="E305" s="43"/>
      <c r="F305" s="43"/>
      <c r="G305" s="43"/>
      <c r="H305" s="43"/>
      <c r="I305" s="43"/>
      <c r="J305" s="43"/>
      <c r="K305" s="43"/>
      <c r="L305" s="43"/>
      <c r="M305" s="43"/>
      <c r="N305" s="43"/>
      <c r="O305" s="43"/>
      <c r="P305" s="43"/>
    </row>
    <row r="306" spans="1:16" ht="19.5" customHeight="1" x14ac:dyDescent="0.2">
      <c r="A306" s="43"/>
      <c r="B306" s="43"/>
      <c r="C306" s="2"/>
      <c r="D306" s="22"/>
      <c r="E306" s="43"/>
      <c r="F306" s="43"/>
      <c r="G306" s="43"/>
      <c r="H306" s="43"/>
      <c r="I306" s="43"/>
      <c r="J306" s="43"/>
      <c r="K306" s="43"/>
      <c r="L306" s="43"/>
      <c r="M306" s="43"/>
      <c r="N306" s="43"/>
      <c r="O306" s="43"/>
      <c r="P306" s="43"/>
    </row>
    <row r="307" spans="1:16" ht="19.5" customHeight="1" x14ac:dyDescent="0.2">
      <c r="A307" s="43"/>
      <c r="B307" s="43"/>
      <c r="C307" s="2"/>
      <c r="D307" s="22"/>
      <c r="E307" s="43"/>
      <c r="F307" s="43"/>
      <c r="G307" s="43"/>
      <c r="H307" s="43"/>
      <c r="I307" s="43"/>
      <c r="J307" s="43"/>
      <c r="K307" s="43"/>
      <c r="L307" s="43"/>
      <c r="M307" s="43"/>
      <c r="N307" s="43"/>
      <c r="O307" s="43"/>
      <c r="P307" s="43"/>
    </row>
    <row r="308" spans="1:16" ht="19.5" customHeight="1" x14ac:dyDescent="0.2">
      <c r="A308" s="43"/>
      <c r="B308" s="43"/>
      <c r="C308" s="2"/>
      <c r="D308" s="22"/>
      <c r="E308" s="43"/>
      <c r="F308" s="43"/>
      <c r="G308" s="43"/>
      <c r="H308" s="43"/>
      <c r="I308" s="43"/>
      <c r="J308" s="43"/>
      <c r="K308" s="43"/>
      <c r="L308" s="43"/>
      <c r="M308" s="43"/>
      <c r="N308" s="43"/>
      <c r="O308" s="43"/>
      <c r="P308" s="43"/>
    </row>
    <row r="309" spans="1:16" ht="19.5" customHeight="1" x14ac:dyDescent="0.2">
      <c r="A309" s="43"/>
      <c r="B309" s="43"/>
      <c r="C309" s="2"/>
      <c r="D309" s="22"/>
      <c r="E309" s="43"/>
      <c r="F309" s="43"/>
      <c r="G309" s="43"/>
      <c r="H309" s="43"/>
      <c r="I309" s="43"/>
      <c r="J309" s="43"/>
      <c r="K309" s="43"/>
      <c r="L309" s="43"/>
      <c r="M309" s="43"/>
      <c r="N309" s="43"/>
      <c r="O309" s="43"/>
      <c r="P309" s="43"/>
    </row>
    <row r="310" spans="1:16" ht="19.5" customHeight="1" x14ac:dyDescent="0.2">
      <c r="A310" s="43"/>
      <c r="B310" s="43"/>
      <c r="C310" s="2"/>
      <c r="D310" s="22"/>
      <c r="E310" s="43"/>
      <c r="F310" s="43"/>
      <c r="G310" s="43"/>
      <c r="H310" s="43"/>
      <c r="I310" s="43"/>
      <c r="J310" s="43"/>
      <c r="K310" s="43"/>
      <c r="L310" s="43"/>
      <c r="M310" s="43"/>
      <c r="N310" s="43"/>
      <c r="O310" s="43"/>
      <c r="P310" s="43"/>
    </row>
    <row r="311" spans="1:16" ht="19.5" customHeight="1" x14ac:dyDescent="0.2">
      <c r="A311" s="43"/>
      <c r="B311" s="43"/>
      <c r="C311" s="2"/>
      <c r="D311" s="22"/>
      <c r="E311" s="43"/>
      <c r="F311" s="43"/>
      <c r="G311" s="43"/>
      <c r="H311" s="43"/>
      <c r="I311" s="43"/>
      <c r="J311" s="43"/>
      <c r="K311" s="43"/>
      <c r="L311" s="43"/>
      <c r="M311" s="43"/>
      <c r="N311" s="43"/>
      <c r="O311" s="43"/>
      <c r="P311" s="43"/>
    </row>
    <row r="312" spans="1:16" ht="19.5" customHeight="1" x14ac:dyDescent="0.2">
      <c r="A312" s="43"/>
      <c r="B312" s="43"/>
      <c r="C312" s="2"/>
      <c r="D312" s="22"/>
      <c r="E312" s="43"/>
      <c r="F312" s="43"/>
      <c r="G312" s="43"/>
      <c r="H312" s="43"/>
      <c r="I312" s="43"/>
      <c r="J312" s="43"/>
      <c r="K312" s="43"/>
      <c r="L312" s="43"/>
      <c r="M312" s="43"/>
      <c r="N312" s="43"/>
      <c r="O312" s="43"/>
      <c r="P312" s="43"/>
    </row>
    <row r="313" spans="1:16" ht="19.5" customHeight="1" x14ac:dyDescent="0.2">
      <c r="A313" s="43"/>
      <c r="B313" s="43"/>
      <c r="C313" s="2"/>
      <c r="D313" s="22"/>
      <c r="E313" s="43"/>
      <c r="F313" s="43"/>
      <c r="G313" s="43"/>
      <c r="H313" s="43"/>
      <c r="I313" s="43"/>
      <c r="J313" s="43"/>
      <c r="K313" s="43"/>
      <c r="L313" s="43"/>
      <c r="M313" s="43"/>
      <c r="N313" s="43"/>
      <c r="O313" s="43"/>
      <c r="P313" s="43"/>
    </row>
    <row r="314" spans="1:16" ht="19.5" customHeight="1" x14ac:dyDescent="0.2">
      <c r="A314" s="43"/>
      <c r="B314" s="43"/>
      <c r="C314" s="2"/>
      <c r="D314" s="22"/>
      <c r="E314" s="43"/>
      <c r="F314" s="43"/>
      <c r="G314" s="43"/>
      <c r="H314" s="43"/>
      <c r="I314" s="43"/>
      <c r="J314" s="43"/>
      <c r="K314" s="43"/>
      <c r="L314" s="43"/>
      <c r="M314" s="43"/>
      <c r="N314" s="43"/>
      <c r="O314" s="43"/>
      <c r="P314" s="43"/>
    </row>
    <row r="315" spans="1:16" ht="19.5" customHeight="1" x14ac:dyDescent="0.2">
      <c r="A315" s="43"/>
      <c r="B315" s="43"/>
      <c r="C315" s="2"/>
      <c r="D315" s="22"/>
      <c r="E315" s="43"/>
      <c r="F315" s="43"/>
      <c r="G315" s="43"/>
      <c r="H315" s="43"/>
      <c r="I315" s="43"/>
      <c r="J315" s="43"/>
      <c r="K315" s="43"/>
      <c r="L315" s="43"/>
      <c r="M315" s="43"/>
      <c r="N315" s="43"/>
      <c r="O315" s="43"/>
      <c r="P315" s="43"/>
    </row>
    <row r="316" spans="1:16" ht="19.5" customHeight="1" x14ac:dyDescent="0.2">
      <c r="A316" s="43"/>
      <c r="B316" s="43"/>
      <c r="C316" s="2"/>
      <c r="D316" s="22"/>
      <c r="E316" s="43"/>
      <c r="F316" s="43"/>
      <c r="G316" s="43"/>
      <c r="H316" s="43"/>
      <c r="I316" s="43"/>
      <c r="J316" s="43"/>
      <c r="K316" s="43"/>
      <c r="L316" s="43"/>
      <c r="M316" s="43"/>
      <c r="N316" s="43"/>
      <c r="O316" s="43"/>
      <c r="P316" s="43"/>
    </row>
    <row r="317" spans="1:16" ht="19.5" customHeight="1" x14ac:dyDescent="0.2">
      <c r="A317" s="43"/>
      <c r="B317" s="43"/>
      <c r="C317" s="2"/>
      <c r="D317" s="22"/>
      <c r="E317" s="43"/>
      <c r="F317" s="43"/>
      <c r="G317" s="43"/>
      <c r="H317" s="43"/>
      <c r="I317" s="43"/>
      <c r="J317" s="43"/>
      <c r="K317" s="43"/>
      <c r="L317" s="43"/>
      <c r="M317" s="43"/>
      <c r="N317" s="43"/>
      <c r="O317" s="43"/>
      <c r="P317" s="43"/>
    </row>
    <row r="318" spans="1:16" ht="19.5" customHeight="1" x14ac:dyDescent="0.2">
      <c r="A318" s="43"/>
      <c r="B318" s="43"/>
      <c r="C318" s="2"/>
      <c r="D318" s="22"/>
      <c r="E318" s="43"/>
      <c r="F318" s="43"/>
      <c r="G318" s="43"/>
      <c r="H318" s="43"/>
      <c r="I318" s="43"/>
      <c r="J318" s="43"/>
      <c r="K318" s="43"/>
      <c r="L318" s="43"/>
      <c r="M318" s="43"/>
      <c r="N318" s="43"/>
      <c r="O318" s="43"/>
      <c r="P318" s="43"/>
    </row>
    <row r="319" spans="1:16" ht="19.5" customHeight="1" x14ac:dyDescent="0.2">
      <c r="A319" s="43"/>
      <c r="B319" s="43"/>
      <c r="C319" s="2"/>
      <c r="D319" s="22"/>
      <c r="E319" s="43"/>
      <c r="F319" s="43"/>
      <c r="G319" s="43"/>
      <c r="H319" s="43"/>
      <c r="I319" s="43"/>
      <c r="J319" s="43"/>
      <c r="K319" s="43"/>
      <c r="L319" s="43"/>
      <c r="M319" s="43"/>
      <c r="N319" s="43"/>
      <c r="O319" s="43"/>
      <c r="P319" s="43"/>
    </row>
    <row r="320" spans="1:16" ht="19.5" customHeight="1" x14ac:dyDescent="0.2">
      <c r="A320" s="43"/>
      <c r="B320" s="43"/>
      <c r="C320" s="2"/>
      <c r="D320" s="22"/>
      <c r="E320" s="43"/>
      <c r="F320" s="43"/>
      <c r="G320" s="43"/>
      <c r="H320" s="43"/>
      <c r="I320" s="43"/>
      <c r="J320" s="43"/>
      <c r="K320" s="43"/>
      <c r="L320" s="43"/>
      <c r="M320" s="43"/>
      <c r="N320" s="43"/>
      <c r="O320" s="43"/>
      <c r="P320" s="43"/>
    </row>
    <row r="321" spans="1:16" ht="19.5" customHeight="1" x14ac:dyDescent="0.2">
      <c r="A321" s="43"/>
      <c r="B321" s="43"/>
      <c r="C321" s="2"/>
      <c r="D321" s="22"/>
      <c r="E321" s="43"/>
      <c r="F321" s="43"/>
      <c r="G321" s="43"/>
      <c r="H321" s="43"/>
      <c r="I321" s="43"/>
      <c r="J321" s="43"/>
      <c r="K321" s="43"/>
      <c r="L321" s="43"/>
      <c r="M321" s="43"/>
      <c r="N321" s="43"/>
      <c r="O321" s="43"/>
      <c r="P321" s="43"/>
    </row>
    <row r="322" spans="1:16" ht="19.5" customHeight="1" x14ac:dyDescent="0.2">
      <c r="A322" s="43"/>
      <c r="B322" s="43"/>
      <c r="C322" s="2"/>
      <c r="D322" s="22"/>
      <c r="E322" s="43"/>
      <c r="F322" s="43"/>
      <c r="G322" s="43"/>
      <c r="H322" s="43"/>
      <c r="I322" s="43"/>
      <c r="J322" s="43"/>
      <c r="K322" s="43"/>
      <c r="L322" s="43"/>
      <c r="M322" s="43"/>
      <c r="N322" s="43"/>
      <c r="O322" s="43"/>
      <c r="P322" s="43"/>
    </row>
    <row r="323" spans="1:16" ht="19.5" customHeight="1" x14ac:dyDescent="0.2">
      <c r="A323" s="43"/>
      <c r="B323" s="43"/>
      <c r="C323" s="2"/>
      <c r="D323" s="22"/>
      <c r="E323" s="43"/>
      <c r="F323" s="43"/>
      <c r="G323" s="43"/>
      <c r="H323" s="43"/>
      <c r="I323" s="43"/>
      <c r="J323" s="43"/>
      <c r="K323" s="43"/>
      <c r="L323" s="43"/>
      <c r="M323" s="43"/>
      <c r="N323" s="43"/>
      <c r="O323" s="43"/>
      <c r="P323" s="43"/>
    </row>
    <row r="324" spans="1:16" ht="19.5" customHeight="1" x14ac:dyDescent="0.2">
      <c r="A324" s="43"/>
      <c r="B324" s="43"/>
      <c r="C324" s="2"/>
      <c r="D324" s="22"/>
      <c r="E324" s="43"/>
      <c r="F324" s="43"/>
      <c r="G324" s="43"/>
      <c r="H324" s="43"/>
      <c r="I324" s="43"/>
      <c r="J324" s="43"/>
      <c r="K324" s="43"/>
      <c r="L324" s="43"/>
      <c r="M324" s="43"/>
      <c r="N324" s="43"/>
      <c r="O324" s="43"/>
      <c r="P324" s="43"/>
    </row>
    <row r="325" spans="1:16" ht="19.5" customHeight="1" x14ac:dyDescent="0.2">
      <c r="A325" s="43"/>
      <c r="B325" s="43"/>
      <c r="C325" s="2"/>
      <c r="D325" s="22"/>
      <c r="E325" s="43"/>
      <c r="F325" s="43"/>
      <c r="G325" s="43"/>
      <c r="H325" s="43"/>
      <c r="I325" s="43"/>
      <c r="J325" s="43"/>
      <c r="K325" s="43"/>
      <c r="L325" s="43"/>
      <c r="M325" s="43"/>
      <c r="N325" s="43"/>
      <c r="O325" s="43"/>
      <c r="P325" s="43"/>
    </row>
    <row r="326" spans="1:16" ht="19.5" customHeight="1" x14ac:dyDescent="0.2">
      <c r="A326" s="43"/>
      <c r="B326" s="43"/>
      <c r="C326" s="2"/>
      <c r="D326" s="22"/>
      <c r="E326" s="43"/>
      <c r="F326" s="43"/>
      <c r="G326" s="43"/>
      <c r="H326" s="43"/>
      <c r="I326" s="43"/>
      <c r="J326" s="43"/>
      <c r="K326" s="43"/>
      <c r="L326" s="43"/>
      <c r="M326" s="43"/>
      <c r="N326" s="43"/>
      <c r="O326" s="43"/>
      <c r="P326" s="43"/>
    </row>
    <row r="327" spans="1:16" ht="19.5" customHeight="1" x14ac:dyDescent="0.2">
      <c r="A327" s="43"/>
      <c r="B327" s="43"/>
      <c r="C327" s="2"/>
      <c r="D327" s="22"/>
      <c r="E327" s="43"/>
      <c r="F327" s="43"/>
      <c r="G327" s="43"/>
      <c r="H327" s="43"/>
      <c r="I327" s="43"/>
      <c r="J327" s="43"/>
      <c r="K327" s="43"/>
      <c r="L327" s="43"/>
      <c r="M327" s="43"/>
      <c r="N327" s="43"/>
      <c r="O327" s="43"/>
      <c r="P327" s="43"/>
    </row>
    <row r="328" spans="1:16" ht="19.5" customHeight="1" x14ac:dyDescent="0.2">
      <c r="A328" s="43"/>
      <c r="B328" s="43"/>
      <c r="C328" s="2"/>
      <c r="D328" s="22"/>
      <c r="E328" s="43"/>
      <c r="F328" s="43"/>
      <c r="G328" s="43"/>
      <c r="H328" s="43"/>
      <c r="I328" s="43"/>
      <c r="J328" s="43"/>
      <c r="K328" s="43"/>
      <c r="L328" s="43"/>
      <c r="M328" s="43"/>
      <c r="N328" s="43"/>
      <c r="O328" s="43"/>
      <c r="P328" s="43"/>
    </row>
    <row r="329" spans="1:16" ht="19.5" customHeight="1" x14ac:dyDescent="0.2">
      <c r="A329" s="43"/>
      <c r="B329" s="43"/>
      <c r="C329" s="2"/>
      <c r="D329" s="22"/>
      <c r="E329" s="43"/>
      <c r="F329" s="43"/>
      <c r="G329" s="43"/>
      <c r="H329" s="43"/>
      <c r="I329" s="43"/>
      <c r="J329" s="43"/>
      <c r="K329" s="43"/>
      <c r="L329" s="43"/>
      <c r="M329" s="43"/>
      <c r="N329" s="43"/>
      <c r="O329" s="43"/>
      <c r="P329" s="43"/>
    </row>
    <row r="330" spans="1:16" ht="19.5" customHeight="1" x14ac:dyDescent="0.2">
      <c r="A330" s="43"/>
      <c r="B330" s="43"/>
      <c r="C330" s="2"/>
      <c r="D330" s="22"/>
      <c r="E330" s="43"/>
      <c r="F330" s="43"/>
      <c r="G330" s="43"/>
      <c r="H330" s="43"/>
      <c r="I330" s="43"/>
      <c r="J330" s="43"/>
      <c r="K330" s="43"/>
      <c r="L330" s="43"/>
      <c r="M330" s="43"/>
      <c r="N330" s="43"/>
      <c r="O330" s="43"/>
      <c r="P330" s="43"/>
    </row>
    <row r="331" spans="1:16" ht="19.5" customHeight="1" x14ac:dyDescent="0.2">
      <c r="A331" s="43"/>
      <c r="B331" s="43"/>
      <c r="C331" s="2"/>
      <c r="D331" s="22"/>
      <c r="E331" s="43"/>
      <c r="F331" s="43"/>
      <c r="G331" s="43"/>
      <c r="H331" s="43"/>
      <c r="I331" s="43"/>
      <c r="J331" s="43"/>
      <c r="K331" s="43"/>
      <c r="L331" s="43"/>
      <c r="M331" s="43"/>
      <c r="N331" s="43"/>
      <c r="O331" s="43"/>
      <c r="P331" s="43"/>
    </row>
    <row r="332" spans="1:16" ht="19.5" customHeight="1" x14ac:dyDescent="0.2">
      <c r="A332" s="43"/>
      <c r="B332" s="43"/>
      <c r="C332" s="2"/>
      <c r="D332" s="22"/>
      <c r="E332" s="43"/>
      <c r="F332" s="43"/>
      <c r="G332" s="43"/>
      <c r="H332" s="43"/>
      <c r="I332" s="43"/>
      <c r="J332" s="43"/>
      <c r="K332" s="43"/>
      <c r="L332" s="43"/>
      <c r="M332" s="43"/>
      <c r="N332" s="43"/>
      <c r="O332" s="43"/>
      <c r="P332" s="43"/>
    </row>
    <row r="333" spans="1:16" ht="19.5" customHeight="1" x14ac:dyDescent="0.2">
      <c r="A333" s="43"/>
      <c r="B333" s="43"/>
      <c r="C333" s="2"/>
      <c r="D333" s="22"/>
      <c r="E333" s="43"/>
      <c r="F333" s="43"/>
      <c r="G333" s="43"/>
      <c r="H333" s="43"/>
      <c r="I333" s="43"/>
      <c r="J333" s="43"/>
      <c r="K333" s="43"/>
      <c r="L333" s="43"/>
      <c r="M333" s="43"/>
      <c r="N333" s="43"/>
      <c r="O333" s="43"/>
      <c r="P333" s="43"/>
    </row>
    <row r="334" spans="1:16" ht="19.5" customHeight="1" x14ac:dyDescent="0.2">
      <c r="A334" s="43"/>
      <c r="B334" s="43"/>
      <c r="C334" s="2"/>
      <c r="D334" s="22"/>
      <c r="E334" s="43"/>
      <c r="F334" s="43"/>
      <c r="G334" s="43"/>
      <c r="H334" s="43"/>
      <c r="I334" s="43"/>
      <c r="J334" s="43"/>
      <c r="K334" s="43"/>
      <c r="L334" s="43"/>
      <c r="M334" s="43"/>
      <c r="N334" s="43"/>
      <c r="O334" s="43"/>
      <c r="P334" s="43"/>
    </row>
    <row r="335" spans="1:16" ht="19.5" customHeight="1" x14ac:dyDescent="0.2">
      <c r="A335" s="43"/>
      <c r="B335" s="43"/>
      <c r="C335" s="2"/>
      <c r="D335" s="22"/>
      <c r="E335" s="43"/>
      <c r="F335" s="43"/>
      <c r="G335" s="43"/>
      <c r="H335" s="43"/>
      <c r="I335" s="43"/>
      <c r="J335" s="43"/>
      <c r="K335" s="43"/>
      <c r="L335" s="43"/>
      <c r="M335" s="43"/>
      <c r="N335" s="43"/>
      <c r="O335" s="43"/>
      <c r="P335" s="43"/>
    </row>
    <row r="336" spans="1:16" ht="19.5" customHeight="1" x14ac:dyDescent="0.2">
      <c r="A336" s="43"/>
      <c r="B336" s="43"/>
      <c r="C336" s="2"/>
      <c r="D336" s="22"/>
      <c r="E336" s="43"/>
      <c r="F336" s="43"/>
      <c r="G336" s="43"/>
      <c r="H336" s="43"/>
      <c r="I336" s="43"/>
      <c r="J336" s="43"/>
      <c r="K336" s="43"/>
      <c r="L336" s="43"/>
      <c r="M336" s="43"/>
      <c r="N336" s="43"/>
      <c r="O336" s="43"/>
      <c r="P336" s="43"/>
    </row>
    <row r="337" spans="1:16" ht="19.5" customHeight="1" x14ac:dyDescent="0.2">
      <c r="A337" s="43"/>
      <c r="B337" s="43"/>
      <c r="C337" s="2"/>
      <c r="D337" s="22"/>
      <c r="E337" s="43"/>
      <c r="F337" s="43"/>
      <c r="G337" s="43"/>
      <c r="H337" s="43"/>
      <c r="I337" s="43"/>
      <c r="J337" s="43"/>
      <c r="K337" s="43"/>
      <c r="L337" s="43"/>
      <c r="M337" s="43"/>
      <c r="N337" s="43"/>
      <c r="O337" s="43"/>
      <c r="P337" s="43"/>
    </row>
    <row r="338" spans="1:16" ht="19.5" customHeight="1" x14ac:dyDescent="0.2">
      <c r="A338" s="43"/>
      <c r="B338" s="43"/>
      <c r="C338" s="2"/>
      <c r="D338" s="22"/>
      <c r="E338" s="43"/>
      <c r="F338" s="43"/>
      <c r="G338" s="43"/>
      <c r="H338" s="43"/>
      <c r="I338" s="43"/>
      <c r="J338" s="43"/>
      <c r="K338" s="43"/>
      <c r="L338" s="43"/>
      <c r="M338" s="43"/>
      <c r="N338" s="43"/>
      <c r="O338" s="43"/>
      <c r="P338" s="43"/>
    </row>
    <row r="339" spans="1:16" ht="19.5" customHeight="1" x14ac:dyDescent="0.2">
      <c r="A339" s="43"/>
      <c r="B339" s="43"/>
      <c r="C339" s="2"/>
      <c r="D339" s="22"/>
      <c r="E339" s="43"/>
      <c r="F339" s="43"/>
      <c r="G339" s="43"/>
      <c r="H339" s="43"/>
      <c r="I339" s="43"/>
      <c r="J339" s="43"/>
      <c r="K339" s="43"/>
      <c r="L339" s="43"/>
      <c r="M339" s="43"/>
      <c r="N339" s="43"/>
      <c r="O339" s="43"/>
      <c r="P339" s="43"/>
    </row>
    <row r="340" spans="1:16" ht="19.5" customHeight="1" x14ac:dyDescent="0.2">
      <c r="A340" s="43"/>
      <c r="B340" s="43"/>
      <c r="C340" s="2"/>
      <c r="D340" s="22"/>
      <c r="E340" s="43"/>
      <c r="F340" s="43"/>
      <c r="G340" s="43"/>
      <c r="H340" s="43"/>
      <c r="I340" s="43"/>
      <c r="J340" s="43"/>
      <c r="K340" s="43"/>
      <c r="L340" s="43"/>
      <c r="M340" s="43"/>
      <c r="N340" s="43"/>
      <c r="O340" s="43"/>
      <c r="P340" s="43"/>
    </row>
    <row r="341" spans="1:16" ht="19.5" customHeight="1" x14ac:dyDescent="0.2">
      <c r="A341" s="43"/>
      <c r="B341" s="43"/>
      <c r="C341" s="2"/>
      <c r="D341" s="22"/>
      <c r="E341" s="43"/>
      <c r="F341" s="43"/>
      <c r="G341" s="43"/>
      <c r="H341" s="43"/>
      <c r="I341" s="43"/>
      <c r="J341" s="43"/>
      <c r="K341" s="43"/>
      <c r="L341" s="43"/>
      <c r="M341" s="43"/>
      <c r="N341" s="43"/>
      <c r="O341" s="43"/>
      <c r="P341" s="43"/>
    </row>
    <row r="342" spans="1:16" ht="19.5" customHeight="1" x14ac:dyDescent="0.2">
      <c r="A342" s="43"/>
      <c r="B342" s="43"/>
      <c r="C342" s="2"/>
      <c r="D342" s="22"/>
      <c r="E342" s="43"/>
      <c r="F342" s="43"/>
      <c r="G342" s="43"/>
      <c r="H342" s="43"/>
      <c r="I342" s="43"/>
      <c r="J342" s="43"/>
      <c r="K342" s="43"/>
      <c r="L342" s="43"/>
      <c r="M342" s="43"/>
      <c r="N342" s="43"/>
      <c r="O342" s="43"/>
      <c r="P342" s="43"/>
    </row>
    <row r="343" spans="1:16" ht="19.5" customHeight="1" x14ac:dyDescent="0.2">
      <c r="A343" s="43"/>
      <c r="B343" s="43"/>
      <c r="C343" s="2"/>
      <c r="D343" s="22"/>
      <c r="E343" s="43"/>
      <c r="F343" s="43"/>
      <c r="G343" s="43"/>
      <c r="H343" s="43"/>
      <c r="I343" s="43"/>
      <c r="J343" s="43"/>
      <c r="K343" s="43"/>
      <c r="L343" s="43"/>
      <c r="M343" s="43"/>
      <c r="N343" s="43"/>
      <c r="O343" s="43"/>
      <c r="P343" s="43"/>
    </row>
    <row r="344" spans="1:16" ht="19.5" customHeight="1" x14ac:dyDescent="0.2">
      <c r="A344" s="43"/>
      <c r="B344" s="43"/>
      <c r="C344" s="2"/>
      <c r="D344" s="22"/>
      <c r="E344" s="43"/>
      <c r="F344" s="43"/>
      <c r="G344" s="43"/>
      <c r="H344" s="43"/>
      <c r="I344" s="43"/>
      <c r="J344" s="43"/>
      <c r="K344" s="43"/>
      <c r="L344" s="43"/>
      <c r="M344" s="43"/>
      <c r="N344" s="43"/>
      <c r="O344" s="43"/>
      <c r="P344" s="43"/>
    </row>
    <row r="345" spans="1:16" ht="19.5" customHeight="1" x14ac:dyDescent="0.2">
      <c r="A345" s="43"/>
      <c r="B345" s="43"/>
      <c r="C345" s="2"/>
      <c r="D345" s="22"/>
      <c r="E345" s="43"/>
      <c r="F345" s="43"/>
      <c r="G345" s="43"/>
      <c r="H345" s="43"/>
      <c r="I345" s="43"/>
      <c r="J345" s="43"/>
      <c r="K345" s="43"/>
      <c r="L345" s="43"/>
      <c r="M345" s="43"/>
      <c r="N345" s="43"/>
      <c r="O345" s="43"/>
      <c r="P345" s="43"/>
    </row>
    <row r="346" spans="1:16" ht="19.5" customHeight="1" x14ac:dyDescent="0.2">
      <c r="A346" s="43"/>
      <c r="B346" s="43"/>
      <c r="C346" s="2"/>
      <c r="D346" s="22"/>
      <c r="E346" s="43"/>
      <c r="F346" s="43"/>
      <c r="G346" s="43"/>
      <c r="H346" s="43"/>
      <c r="I346" s="43"/>
      <c r="J346" s="43"/>
      <c r="K346" s="43"/>
      <c r="L346" s="43"/>
      <c r="M346" s="43"/>
      <c r="N346" s="43"/>
      <c r="O346" s="43"/>
      <c r="P346" s="43"/>
    </row>
    <row r="347" spans="1:16" ht="19.5" customHeight="1" x14ac:dyDescent="0.2">
      <c r="A347" s="43"/>
      <c r="B347" s="43"/>
      <c r="C347" s="2"/>
      <c r="D347" s="22"/>
      <c r="E347" s="43"/>
      <c r="F347" s="43"/>
      <c r="G347" s="43"/>
      <c r="H347" s="43"/>
      <c r="I347" s="43"/>
      <c r="J347" s="43"/>
      <c r="K347" s="43"/>
      <c r="L347" s="43"/>
      <c r="M347" s="43"/>
      <c r="N347" s="43"/>
      <c r="O347" s="43"/>
      <c r="P347" s="43"/>
    </row>
    <row r="348" spans="1:16" ht="19.5" customHeight="1" x14ac:dyDescent="0.2">
      <c r="A348" s="43"/>
      <c r="B348" s="43"/>
      <c r="C348" s="2"/>
      <c r="D348" s="22"/>
      <c r="E348" s="43"/>
      <c r="F348" s="43"/>
      <c r="G348" s="43"/>
      <c r="H348" s="43"/>
      <c r="I348" s="43"/>
      <c r="J348" s="43"/>
      <c r="K348" s="43"/>
      <c r="L348" s="43"/>
      <c r="M348" s="43"/>
      <c r="N348" s="43"/>
      <c r="O348" s="43"/>
      <c r="P348" s="43"/>
    </row>
    <row r="349" spans="1:16" ht="19.5" customHeight="1" x14ac:dyDescent="0.2">
      <c r="A349" s="43"/>
      <c r="B349" s="43"/>
      <c r="C349" s="2"/>
      <c r="D349" s="22"/>
      <c r="E349" s="43"/>
      <c r="F349" s="43"/>
      <c r="G349" s="43"/>
      <c r="H349" s="43"/>
      <c r="I349" s="43"/>
      <c r="J349" s="43"/>
      <c r="K349" s="43"/>
      <c r="L349" s="43"/>
      <c r="M349" s="43"/>
      <c r="N349" s="43"/>
      <c r="O349" s="43"/>
      <c r="P349" s="43"/>
    </row>
    <row r="350" spans="1:16" ht="19.5" customHeight="1" x14ac:dyDescent="0.2">
      <c r="A350" s="43"/>
      <c r="B350" s="43"/>
      <c r="C350" s="2"/>
      <c r="D350" s="22"/>
      <c r="E350" s="43"/>
      <c r="F350" s="43"/>
      <c r="G350" s="43"/>
      <c r="H350" s="43"/>
      <c r="I350" s="43"/>
      <c r="J350" s="43"/>
      <c r="K350" s="43"/>
      <c r="L350" s="43"/>
      <c r="M350" s="43"/>
      <c r="N350" s="43"/>
      <c r="O350" s="43"/>
      <c r="P350" s="43"/>
    </row>
    <row r="351" spans="1:16" ht="19.5" customHeight="1" x14ac:dyDescent="0.2">
      <c r="A351" s="43"/>
      <c r="B351" s="43"/>
      <c r="C351" s="2"/>
      <c r="D351" s="22"/>
      <c r="E351" s="43"/>
      <c r="F351" s="43"/>
      <c r="G351" s="43"/>
      <c r="H351" s="43"/>
      <c r="I351" s="43"/>
      <c r="J351" s="43"/>
      <c r="K351" s="43"/>
      <c r="L351" s="43"/>
      <c r="M351" s="43"/>
      <c r="N351" s="43"/>
      <c r="O351" s="43"/>
      <c r="P351" s="43"/>
    </row>
    <row r="352" spans="1:16" ht="19.5" customHeight="1" x14ac:dyDescent="0.2">
      <c r="A352" s="43"/>
      <c r="B352" s="43"/>
      <c r="C352" s="2"/>
      <c r="D352" s="22"/>
      <c r="E352" s="43"/>
      <c r="F352" s="43"/>
      <c r="G352" s="43"/>
      <c r="H352" s="43"/>
      <c r="I352" s="43"/>
      <c r="J352" s="43"/>
      <c r="K352" s="43"/>
      <c r="L352" s="43"/>
      <c r="M352" s="43"/>
      <c r="N352" s="43"/>
      <c r="O352" s="43"/>
      <c r="P352" s="43"/>
    </row>
    <row r="353" spans="1:16" ht="19.5" customHeight="1" x14ac:dyDescent="0.2">
      <c r="A353" s="43"/>
      <c r="B353" s="43"/>
      <c r="C353" s="2"/>
      <c r="D353" s="22"/>
      <c r="E353" s="43"/>
      <c r="F353" s="43"/>
      <c r="G353" s="43"/>
      <c r="H353" s="43"/>
      <c r="I353" s="43"/>
      <c r="J353" s="43"/>
      <c r="K353" s="43"/>
      <c r="L353" s="43"/>
      <c r="M353" s="43"/>
      <c r="N353" s="43"/>
      <c r="O353" s="43"/>
      <c r="P353" s="43"/>
    </row>
    <row r="354" spans="1:16" ht="19.5" customHeight="1" x14ac:dyDescent="0.2">
      <c r="A354" s="43"/>
      <c r="B354" s="43"/>
      <c r="C354" s="2"/>
      <c r="D354" s="22"/>
      <c r="E354" s="43"/>
      <c r="F354" s="43"/>
      <c r="G354" s="43"/>
      <c r="H354" s="43"/>
      <c r="I354" s="43"/>
      <c r="J354" s="43"/>
      <c r="K354" s="43"/>
      <c r="L354" s="43"/>
      <c r="M354" s="43"/>
      <c r="N354" s="43"/>
      <c r="O354" s="43"/>
      <c r="P354" s="43"/>
    </row>
    <row r="355" spans="1:16" ht="19.5" customHeight="1" x14ac:dyDescent="0.2">
      <c r="A355" s="43"/>
      <c r="B355" s="43"/>
      <c r="C355" s="2"/>
      <c r="D355" s="22"/>
      <c r="E355" s="43"/>
      <c r="F355" s="43"/>
      <c r="G355" s="43"/>
      <c r="H355" s="43"/>
      <c r="I355" s="43"/>
      <c r="J355" s="43"/>
      <c r="K355" s="43"/>
      <c r="L355" s="43"/>
      <c r="M355" s="43"/>
      <c r="N355" s="43"/>
      <c r="O355" s="43"/>
      <c r="P355" s="43"/>
    </row>
    <row r="356" spans="1:16" ht="19.5" customHeight="1" x14ac:dyDescent="0.2">
      <c r="A356" s="43"/>
      <c r="B356" s="43"/>
      <c r="C356" s="2"/>
      <c r="D356" s="22"/>
      <c r="E356" s="43"/>
      <c r="F356" s="43"/>
      <c r="G356" s="43"/>
      <c r="H356" s="43"/>
      <c r="I356" s="43"/>
      <c r="J356" s="43"/>
      <c r="K356" s="43"/>
      <c r="L356" s="43"/>
      <c r="M356" s="43"/>
      <c r="N356" s="43"/>
      <c r="O356" s="43"/>
      <c r="P356" s="43"/>
    </row>
    <row r="357" spans="1:16" ht="19.5" customHeight="1" x14ac:dyDescent="0.2">
      <c r="A357" s="43"/>
      <c r="B357" s="43"/>
      <c r="C357" s="2"/>
      <c r="D357" s="22"/>
      <c r="E357" s="43"/>
      <c r="F357" s="43"/>
      <c r="G357" s="43"/>
      <c r="H357" s="43"/>
      <c r="I357" s="43"/>
      <c r="J357" s="43"/>
      <c r="K357" s="43"/>
      <c r="L357" s="43"/>
      <c r="M357" s="43"/>
      <c r="N357" s="43"/>
      <c r="O357" s="43"/>
      <c r="P357" s="43"/>
    </row>
    <row r="358" spans="1:16" ht="19.5" customHeight="1" x14ac:dyDescent="0.2">
      <c r="A358" s="43"/>
      <c r="B358" s="43"/>
      <c r="C358" s="2"/>
      <c r="D358" s="22"/>
      <c r="E358" s="43"/>
      <c r="F358" s="43"/>
      <c r="G358" s="43"/>
      <c r="H358" s="43"/>
      <c r="I358" s="43"/>
      <c r="J358" s="43"/>
      <c r="K358" s="43"/>
      <c r="L358" s="43"/>
      <c r="M358" s="43"/>
      <c r="N358" s="43"/>
      <c r="O358" s="43"/>
      <c r="P358" s="43"/>
    </row>
    <row r="359" spans="1:16" ht="19.5" customHeight="1" x14ac:dyDescent="0.2">
      <c r="A359" s="43"/>
      <c r="B359" s="43"/>
      <c r="C359" s="2"/>
      <c r="D359" s="22"/>
      <c r="E359" s="43"/>
      <c r="F359" s="43"/>
      <c r="G359" s="43"/>
      <c r="H359" s="43"/>
      <c r="I359" s="43"/>
      <c r="J359" s="43"/>
      <c r="K359" s="43"/>
      <c r="L359" s="43"/>
      <c r="M359" s="43"/>
      <c r="N359" s="43"/>
      <c r="O359" s="43"/>
      <c r="P359" s="43"/>
    </row>
    <row r="360" spans="1:16" ht="19.5" customHeight="1" x14ac:dyDescent="0.2">
      <c r="A360" s="43"/>
      <c r="B360" s="43"/>
      <c r="C360" s="2"/>
      <c r="D360" s="22"/>
      <c r="E360" s="43"/>
      <c r="F360" s="43"/>
      <c r="G360" s="43"/>
      <c r="H360" s="43"/>
      <c r="I360" s="43"/>
      <c r="J360" s="43"/>
      <c r="K360" s="43"/>
      <c r="L360" s="43"/>
      <c r="M360" s="43"/>
      <c r="N360" s="43"/>
      <c r="O360" s="43"/>
      <c r="P360" s="43"/>
    </row>
    <row r="361" spans="1:16" ht="19.5" customHeight="1" x14ac:dyDescent="0.2">
      <c r="A361" s="43"/>
      <c r="B361" s="43"/>
      <c r="C361" s="2"/>
      <c r="D361" s="22"/>
      <c r="E361" s="43"/>
      <c r="F361" s="43"/>
      <c r="G361" s="43"/>
      <c r="H361" s="43"/>
      <c r="I361" s="43"/>
      <c r="J361" s="43"/>
      <c r="K361" s="43"/>
      <c r="L361" s="43"/>
      <c r="M361" s="43"/>
      <c r="N361" s="43"/>
      <c r="O361" s="43"/>
      <c r="P361" s="43"/>
    </row>
    <row r="362" spans="1:16" ht="19.5" customHeight="1" x14ac:dyDescent="0.2">
      <c r="A362" s="43"/>
      <c r="B362" s="43"/>
      <c r="C362" s="2"/>
      <c r="D362" s="22"/>
      <c r="E362" s="43"/>
      <c r="F362" s="43"/>
      <c r="G362" s="43"/>
      <c r="H362" s="43"/>
      <c r="I362" s="43"/>
      <c r="J362" s="43"/>
      <c r="K362" s="43"/>
      <c r="L362" s="43"/>
      <c r="M362" s="43"/>
      <c r="N362" s="43"/>
      <c r="O362" s="43"/>
      <c r="P362" s="43"/>
    </row>
    <row r="363" spans="1:16" ht="19.5" customHeight="1" x14ac:dyDescent="0.2">
      <c r="A363" s="43"/>
      <c r="B363" s="43"/>
      <c r="C363" s="2"/>
      <c r="D363" s="22"/>
      <c r="E363" s="43"/>
      <c r="F363" s="43"/>
      <c r="G363" s="43"/>
      <c r="H363" s="43"/>
      <c r="I363" s="43"/>
      <c r="J363" s="43"/>
      <c r="K363" s="43"/>
      <c r="L363" s="43"/>
      <c r="M363" s="43"/>
      <c r="N363" s="43"/>
      <c r="O363" s="43"/>
      <c r="P363" s="43"/>
    </row>
    <row r="364" spans="1:16" ht="19.5" customHeight="1" x14ac:dyDescent="0.2">
      <c r="A364" s="43"/>
      <c r="B364" s="43"/>
      <c r="C364" s="2"/>
      <c r="D364" s="22"/>
      <c r="E364" s="43"/>
      <c r="F364" s="43"/>
      <c r="G364" s="43"/>
      <c r="H364" s="43"/>
      <c r="I364" s="43"/>
      <c r="J364" s="43"/>
      <c r="K364" s="43"/>
      <c r="L364" s="43"/>
      <c r="M364" s="43"/>
      <c r="N364" s="43"/>
      <c r="O364" s="43"/>
      <c r="P364" s="43"/>
    </row>
    <row r="365" spans="1:16" ht="19.5" customHeight="1" x14ac:dyDescent="0.2">
      <c r="A365" s="43"/>
      <c r="B365" s="43"/>
      <c r="C365" s="2"/>
      <c r="D365" s="22"/>
      <c r="E365" s="43"/>
      <c r="F365" s="43"/>
      <c r="G365" s="43"/>
      <c r="H365" s="43"/>
      <c r="I365" s="43"/>
      <c r="J365" s="43"/>
      <c r="K365" s="43"/>
      <c r="L365" s="43"/>
      <c r="M365" s="43"/>
      <c r="N365" s="43"/>
      <c r="O365" s="43"/>
      <c r="P365" s="43"/>
    </row>
    <row r="366" spans="1:16" ht="19.5" customHeight="1" x14ac:dyDescent="0.2">
      <c r="A366" s="43"/>
      <c r="B366" s="43"/>
      <c r="C366" s="2"/>
      <c r="D366" s="22"/>
      <c r="E366" s="43"/>
      <c r="F366" s="43"/>
      <c r="G366" s="43"/>
      <c r="H366" s="43"/>
      <c r="I366" s="43"/>
      <c r="J366" s="43"/>
      <c r="K366" s="43"/>
      <c r="L366" s="43"/>
      <c r="M366" s="43"/>
      <c r="N366" s="43"/>
      <c r="O366" s="43"/>
      <c r="P366" s="43"/>
    </row>
    <row r="367" spans="1:16" ht="19.5" customHeight="1" x14ac:dyDescent="0.2">
      <c r="A367" s="43"/>
      <c r="B367" s="43"/>
      <c r="C367" s="2"/>
      <c r="D367" s="22"/>
      <c r="E367" s="43"/>
      <c r="F367" s="43"/>
      <c r="G367" s="43"/>
      <c r="H367" s="43"/>
      <c r="I367" s="43"/>
      <c r="J367" s="43"/>
      <c r="K367" s="43"/>
      <c r="L367" s="43"/>
      <c r="M367" s="43"/>
      <c r="N367" s="43"/>
      <c r="O367" s="43"/>
      <c r="P367" s="43"/>
    </row>
    <row r="368" spans="1:16" ht="19.5" customHeight="1" x14ac:dyDescent="0.2">
      <c r="A368" s="43"/>
      <c r="B368" s="43"/>
      <c r="C368" s="2"/>
      <c r="D368" s="22"/>
      <c r="E368" s="43"/>
      <c r="F368" s="43"/>
      <c r="G368" s="43"/>
      <c r="H368" s="43"/>
      <c r="I368" s="43"/>
      <c r="J368" s="43"/>
      <c r="K368" s="43"/>
      <c r="L368" s="43"/>
      <c r="M368" s="43"/>
      <c r="N368" s="43"/>
      <c r="O368" s="43"/>
      <c r="P368" s="43"/>
    </row>
    <row r="369" spans="1:16" ht="19.5" customHeight="1" x14ac:dyDescent="0.2">
      <c r="A369" s="43"/>
      <c r="B369" s="43"/>
      <c r="C369" s="2"/>
      <c r="D369" s="22"/>
      <c r="E369" s="43"/>
      <c r="F369" s="43"/>
      <c r="G369" s="43"/>
      <c r="H369" s="43"/>
      <c r="I369" s="43"/>
      <c r="J369" s="43"/>
      <c r="K369" s="43"/>
      <c r="L369" s="43"/>
      <c r="M369" s="43"/>
      <c r="N369" s="43"/>
      <c r="O369" s="43"/>
      <c r="P369" s="43"/>
    </row>
    <row r="370" spans="1:16" ht="19.5" customHeight="1" x14ac:dyDescent="0.2">
      <c r="A370" s="43"/>
      <c r="B370" s="43"/>
      <c r="C370" s="2"/>
      <c r="D370" s="22"/>
      <c r="E370" s="43"/>
      <c r="F370" s="43"/>
      <c r="G370" s="43"/>
      <c r="H370" s="43"/>
      <c r="I370" s="43"/>
      <c r="J370" s="43"/>
      <c r="K370" s="43"/>
      <c r="L370" s="43"/>
      <c r="M370" s="43"/>
      <c r="N370" s="43"/>
      <c r="O370" s="43"/>
      <c r="P370" s="43"/>
    </row>
    <row r="371" spans="1:16" ht="19.5" customHeight="1" x14ac:dyDescent="0.2">
      <c r="A371" s="43"/>
      <c r="B371" s="43"/>
      <c r="C371" s="2"/>
      <c r="D371" s="22"/>
      <c r="E371" s="43"/>
      <c r="F371" s="43"/>
      <c r="G371" s="43"/>
      <c r="H371" s="43"/>
      <c r="I371" s="43"/>
      <c r="J371" s="43"/>
      <c r="K371" s="43"/>
      <c r="L371" s="43"/>
      <c r="M371" s="43"/>
      <c r="N371" s="43"/>
      <c r="O371" s="43"/>
      <c r="P371" s="43"/>
    </row>
    <row r="372" spans="1:16" ht="19.5" customHeight="1" x14ac:dyDescent="0.2">
      <c r="A372" s="43"/>
      <c r="B372" s="43"/>
      <c r="C372" s="2"/>
      <c r="D372" s="22"/>
      <c r="E372" s="43"/>
      <c r="F372" s="43"/>
      <c r="G372" s="43"/>
      <c r="H372" s="43"/>
      <c r="I372" s="43"/>
      <c r="J372" s="43"/>
      <c r="K372" s="43"/>
      <c r="L372" s="43"/>
      <c r="M372" s="43"/>
      <c r="N372" s="43"/>
      <c r="O372" s="43"/>
      <c r="P372" s="43"/>
    </row>
    <row r="373" spans="1:16" ht="19.5" customHeight="1" x14ac:dyDescent="0.2">
      <c r="A373" s="43"/>
      <c r="B373" s="43"/>
      <c r="C373" s="2"/>
      <c r="D373" s="22"/>
      <c r="E373" s="43"/>
      <c r="F373" s="43"/>
      <c r="G373" s="43"/>
      <c r="H373" s="43"/>
      <c r="I373" s="43"/>
      <c r="J373" s="43"/>
      <c r="K373" s="43"/>
      <c r="L373" s="43"/>
      <c r="M373" s="43"/>
      <c r="N373" s="43"/>
      <c r="O373" s="43"/>
      <c r="P373" s="43"/>
    </row>
    <row r="374" spans="1:16" ht="19.5" customHeight="1" x14ac:dyDescent="0.2">
      <c r="A374" s="43"/>
      <c r="B374" s="43"/>
      <c r="C374" s="2"/>
      <c r="D374" s="22"/>
      <c r="E374" s="43"/>
      <c r="F374" s="43"/>
      <c r="G374" s="43"/>
      <c r="H374" s="43"/>
      <c r="I374" s="43"/>
      <c r="J374" s="43"/>
      <c r="K374" s="43"/>
      <c r="L374" s="43"/>
      <c r="M374" s="43"/>
      <c r="N374" s="43"/>
      <c r="O374" s="43"/>
      <c r="P374" s="43"/>
    </row>
    <row r="375" spans="1:16" ht="19.5" customHeight="1" x14ac:dyDescent="0.2">
      <c r="A375" s="43"/>
      <c r="B375" s="43"/>
      <c r="C375" s="2"/>
      <c r="D375" s="22"/>
      <c r="E375" s="43"/>
      <c r="F375" s="43"/>
      <c r="G375" s="43"/>
      <c r="H375" s="43"/>
      <c r="I375" s="43"/>
      <c r="J375" s="43"/>
      <c r="K375" s="43"/>
      <c r="L375" s="43"/>
      <c r="M375" s="43"/>
      <c r="N375" s="43"/>
      <c r="O375" s="43"/>
      <c r="P375" s="43"/>
    </row>
    <row r="376" spans="1:16" ht="19.5" customHeight="1" x14ac:dyDescent="0.2">
      <c r="A376" s="43"/>
      <c r="B376" s="43"/>
      <c r="C376" s="2"/>
      <c r="D376" s="22"/>
      <c r="E376" s="43"/>
      <c r="F376" s="43"/>
      <c r="G376" s="43"/>
      <c r="H376" s="43"/>
      <c r="I376" s="43"/>
      <c r="J376" s="43"/>
      <c r="K376" s="43"/>
      <c r="L376" s="43"/>
      <c r="M376" s="43"/>
      <c r="N376" s="43"/>
      <c r="O376" s="43"/>
      <c r="P376" s="43"/>
    </row>
    <row r="377" spans="1:16" ht="19.5" customHeight="1" x14ac:dyDescent="0.2">
      <c r="A377" s="43"/>
      <c r="B377" s="43"/>
      <c r="C377" s="2"/>
      <c r="D377" s="22"/>
      <c r="E377" s="43"/>
      <c r="F377" s="43"/>
      <c r="G377" s="43"/>
      <c r="H377" s="43"/>
      <c r="I377" s="43"/>
      <c r="J377" s="43"/>
      <c r="K377" s="43"/>
      <c r="L377" s="43"/>
      <c r="M377" s="43"/>
      <c r="N377" s="43"/>
      <c r="O377" s="43"/>
      <c r="P377" s="43"/>
    </row>
    <row r="378" spans="1:16" ht="19.5" customHeight="1" x14ac:dyDescent="0.2">
      <c r="A378" s="43"/>
      <c r="B378" s="43"/>
      <c r="C378" s="2"/>
      <c r="D378" s="22"/>
      <c r="E378" s="43"/>
      <c r="F378" s="43"/>
      <c r="G378" s="43"/>
      <c r="H378" s="43"/>
      <c r="I378" s="43"/>
      <c r="J378" s="43"/>
      <c r="K378" s="43"/>
      <c r="L378" s="43"/>
      <c r="M378" s="43"/>
      <c r="N378" s="43"/>
      <c r="O378" s="43"/>
      <c r="P378" s="43"/>
    </row>
    <row r="379" spans="1:16" ht="19.5" customHeight="1" x14ac:dyDescent="0.2">
      <c r="A379" s="43"/>
      <c r="B379" s="43"/>
      <c r="C379" s="2"/>
      <c r="D379" s="22"/>
      <c r="E379" s="43"/>
      <c r="F379" s="43"/>
      <c r="G379" s="43"/>
      <c r="H379" s="43"/>
      <c r="I379" s="43"/>
      <c r="J379" s="43"/>
      <c r="K379" s="43"/>
      <c r="L379" s="43"/>
      <c r="M379" s="43"/>
      <c r="N379" s="43"/>
      <c r="O379" s="43"/>
      <c r="P379" s="43"/>
    </row>
    <row r="380" spans="1:16" ht="19.5" customHeight="1" x14ac:dyDescent="0.2">
      <c r="A380" s="43"/>
      <c r="B380" s="43"/>
      <c r="C380" s="2"/>
      <c r="D380" s="22"/>
      <c r="E380" s="43"/>
      <c r="F380" s="43"/>
      <c r="G380" s="43"/>
      <c r="H380" s="43"/>
      <c r="I380" s="43"/>
      <c r="J380" s="43"/>
      <c r="K380" s="43"/>
      <c r="L380" s="43"/>
      <c r="M380" s="43"/>
      <c r="N380" s="43"/>
      <c r="O380" s="43"/>
      <c r="P380" s="43"/>
    </row>
    <row r="381" spans="1:16" ht="19.5" customHeight="1" x14ac:dyDescent="0.2">
      <c r="A381" s="43"/>
      <c r="B381" s="43"/>
      <c r="C381" s="2"/>
      <c r="D381" s="22"/>
      <c r="E381" s="43"/>
      <c r="F381" s="43"/>
      <c r="G381" s="43"/>
      <c r="H381" s="43"/>
      <c r="I381" s="43"/>
      <c r="J381" s="43"/>
      <c r="K381" s="43"/>
      <c r="L381" s="43"/>
      <c r="M381" s="43"/>
      <c r="N381" s="43"/>
      <c r="O381" s="43"/>
      <c r="P381" s="43"/>
    </row>
    <row r="382" spans="1:16" ht="19.5" customHeight="1" x14ac:dyDescent="0.2">
      <c r="A382" s="43"/>
      <c r="B382" s="43"/>
      <c r="C382" s="2"/>
      <c r="D382" s="22"/>
      <c r="E382" s="43"/>
      <c r="F382" s="43"/>
      <c r="G382" s="43"/>
      <c r="H382" s="43"/>
      <c r="I382" s="43"/>
      <c r="J382" s="43"/>
      <c r="K382" s="43"/>
      <c r="L382" s="43"/>
      <c r="M382" s="43"/>
      <c r="N382" s="43"/>
      <c r="O382" s="43"/>
      <c r="P382" s="43"/>
    </row>
    <row r="383" spans="1:16" ht="19.5" customHeight="1" x14ac:dyDescent="0.2">
      <c r="A383" s="43"/>
      <c r="B383" s="43"/>
      <c r="C383" s="2"/>
      <c r="D383" s="22"/>
      <c r="E383" s="43"/>
      <c r="F383" s="43"/>
      <c r="G383" s="43"/>
      <c r="H383" s="43"/>
      <c r="I383" s="43"/>
      <c r="J383" s="43"/>
      <c r="K383" s="43"/>
      <c r="L383" s="43"/>
      <c r="M383" s="43"/>
      <c r="N383" s="43"/>
      <c r="O383" s="43"/>
      <c r="P383" s="43"/>
    </row>
    <row r="384" spans="1:16" ht="19.5" customHeight="1" x14ac:dyDescent="0.2">
      <c r="A384" s="43"/>
      <c r="B384" s="43"/>
      <c r="C384" s="2"/>
      <c r="D384" s="22"/>
      <c r="E384" s="43"/>
      <c r="F384" s="43"/>
      <c r="G384" s="43"/>
      <c r="H384" s="43"/>
      <c r="I384" s="43"/>
      <c r="J384" s="43"/>
      <c r="K384" s="43"/>
      <c r="L384" s="43"/>
      <c r="M384" s="43"/>
      <c r="N384" s="43"/>
      <c r="O384" s="43"/>
      <c r="P384" s="43"/>
    </row>
    <row r="385" spans="1:16" ht="19.5" customHeight="1" x14ac:dyDescent="0.2">
      <c r="A385" s="43"/>
      <c r="B385" s="43"/>
      <c r="C385" s="2"/>
      <c r="D385" s="22"/>
      <c r="E385" s="43"/>
      <c r="F385" s="43"/>
      <c r="G385" s="43"/>
      <c r="H385" s="43"/>
      <c r="I385" s="43"/>
      <c r="J385" s="43"/>
      <c r="K385" s="43"/>
      <c r="L385" s="43"/>
      <c r="M385" s="43"/>
      <c r="N385" s="43"/>
      <c r="O385" s="43"/>
      <c r="P385" s="43"/>
    </row>
    <row r="386" spans="1:16" ht="19.5" customHeight="1" x14ac:dyDescent="0.2">
      <c r="A386" s="43"/>
      <c r="B386" s="43"/>
      <c r="C386" s="2"/>
      <c r="D386" s="22"/>
      <c r="E386" s="43"/>
      <c r="F386" s="43"/>
      <c r="G386" s="43"/>
      <c r="H386" s="43"/>
      <c r="I386" s="43"/>
      <c r="J386" s="43"/>
      <c r="K386" s="43"/>
      <c r="L386" s="43"/>
      <c r="M386" s="43"/>
      <c r="N386" s="43"/>
      <c r="O386" s="43"/>
      <c r="P386" s="43"/>
    </row>
    <row r="387" spans="1:16" ht="19.5" customHeight="1" x14ac:dyDescent="0.2">
      <c r="A387" s="43"/>
      <c r="B387" s="43"/>
      <c r="C387" s="2"/>
      <c r="D387" s="22"/>
      <c r="E387" s="43"/>
      <c r="F387" s="43"/>
      <c r="G387" s="43"/>
      <c r="H387" s="43"/>
      <c r="I387" s="43"/>
      <c r="J387" s="43"/>
      <c r="K387" s="43"/>
      <c r="L387" s="43"/>
      <c r="M387" s="43"/>
      <c r="N387" s="43"/>
      <c r="O387" s="43"/>
      <c r="P387" s="43"/>
    </row>
    <row r="388" spans="1:16" ht="19.5" customHeight="1" x14ac:dyDescent="0.2">
      <c r="A388" s="43"/>
      <c r="B388" s="43"/>
      <c r="C388" s="2"/>
      <c r="D388" s="22"/>
      <c r="E388" s="43"/>
      <c r="F388" s="43"/>
      <c r="G388" s="43"/>
      <c r="H388" s="43"/>
      <c r="I388" s="43"/>
      <c r="J388" s="43"/>
      <c r="K388" s="43"/>
      <c r="L388" s="43"/>
      <c r="M388" s="43"/>
      <c r="N388" s="43"/>
      <c r="O388" s="43"/>
      <c r="P388" s="43"/>
    </row>
    <row r="389" spans="1:16" ht="19.5" customHeight="1" x14ac:dyDescent="0.2">
      <c r="A389" s="43"/>
      <c r="B389" s="43"/>
      <c r="C389" s="2"/>
      <c r="D389" s="22"/>
      <c r="E389" s="43"/>
      <c r="F389" s="43"/>
      <c r="G389" s="43"/>
      <c r="H389" s="43"/>
      <c r="I389" s="43"/>
      <c r="J389" s="43"/>
      <c r="K389" s="43"/>
      <c r="L389" s="43"/>
      <c r="M389" s="43"/>
      <c r="N389" s="43"/>
      <c r="O389" s="43"/>
      <c r="P389" s="43"/>
    </row>
    <row r="390" spans="1:16" ht="19.5" customHeight="1" x14ac:dyDescent="0.2">
      <c r="A390" s="43"/>
      <c r="B390" s="43"/>
      <c r="C390" s="2"/>
      <c r="D390" s="22"/>
      <c r="E390" s="43"/>
      <c r="F390" s="43"/>
      <c r="G390" s="43"/>
      <c r="H390" s="43"/>
      <c r="I390" s="43"/>
      <c r="J390" s="43"/>
      <c r="K390" s="43"/>
      <c r="L390" s="43"/>
      <c r="M390" s="43"/>
      <c r="N390" s="43"/>
      <c r="O390" s="43"/>
      <c r="P390" s="43"/>
    </row>
    <row r="391" spans="1:16" ht="19.5" customHeight="1" x14ac:dyDescent="0.2">
      <c r="A391" s="43"/>
      <c r="B391" s="43"/>
      <c r="C391" s="2"/>
      <c r="D391" s="22"/>
      <c r="E391" s="43"/>
      <c r="F391" s="43"/>
      <c r="G391" s="43"/>
      <c r="H391" s="43"/>
      <c r="I391" s="43"/>
      <c r="J391" s="43"/>
      <c r="K391" s="43"/>
      <c r="L391" s="43"/>
      <c r="M391" s="43"/>
      <c r="N391" s="43"/>
      <c r="O391" s="43"/>
      <c r="P391" s="43"/>
    </row>
    <row r="392" spans="1:16" ht="19.5" customHeight="1" x14ac:dyDescent="0.2">
      <c r="A392" s="43"/>
      <c r="B392" s="43"/>
      <c r="C392" s="2"/>
      <c r="D392" s="22"/>
      <c r="E392" s="43"/>
      <c r="F392" s="43"/>
      <c r="G392" s="43"/>
      <c r="H392" s="43"/>
      <c r="I392" s="43"/>
      <c r="J392" s="43"/>
      <c r="K392" s="43"/>
      <c r="L392" s="43"/>
      <c r="M392" s="43"/>
      <c r="N392" s="43"/>
      <c r="O392" s="43"/>
      <c r="P392" s="43"/>
    </row>
    <row r="393" spans="1:16" ht="19.5" customHeight="1" x14ac:dyDescent="0.2">
      <c r="A393" s="43"/>
      <c r="B393" s="43"/>
      <c r="C393" s="2"/>
      <c r="D393" s="22"/>
      <c r="E393" s="43"/>
      <c r="F393" s="43"/>
      <c r="G393" s="43"/>
      <c r="H393" s="43"/>
      <c r="I393" s="43"/>
      <c r="J393" s="43"/>
      <c r="K393" s="43"/>
      <c r="L393" s="43"/>
      <c r="M393" s="43"/>
      <c r="N393" s="43"/>
      <c r="O393" s="43"/>
      <c r="P393" s="43"/>
    </row>
    <row r="394" spans="1:16" ht="19.5" customHeight="1" x14ac:dyDescent="0.2">
      <c r="A394" s="43"/>
      <c r="B394" s="43"/>
      <c r="C394" s="2"/>
      <c r="D394" s="22"/>
      <c r="E394" s="43"/>
      <c r="F394" s="43"/>
      <c r="G394" s="43"/>
      <c r="H394" s="43"/>
      <c r="I394" s="43"/>
      <c r="J394" s="43"/>
      <c r="K394" s="43"/>
      <c r="L394" s="43"/>
      <c r="M394" s="43"/>
      <c r="N394" s="43"/>
      <c r="O394" s="43"/>
      <c r="P394" s="43"/>
    </row>
    <row r="395" spans="1:16" ht="19.5" customHeight="1" x14ac:dyDescent="0.2">
      <c r="A395" s="43"/>
      <c r="B395" s="43"/>
      <c r="C395" s="2"/>
      <c r="D395" s="22"/>
      <c r="E395" s="43"/>
      <c r="F395" s="43"/>
      <c r="G395" s="43"/>
      <c r="H395" s="43"/>
      <c r="I395" s="43"/>
      <c r="J395" s="43"/>
      <c r="K395" s="43"/>
      <c r="L395" s="43"/>
      <c r="M395" s="43"/>
      <c r="N395" s="43"/>
      <c r="O395" s="43"/>
      <c r="P395" s="43"/>
    </row>
    <row r="396" spans="1:16" ht="19.5" customHeight="1" x14ac:dyDescent="0.2">
      <c r="A396" s="43"/>
      <c r="B396" s="43"/>
      <c r="C396" s="2"/>
      <c r="D396" s="22"/>
      <c r="E396" s="43"/>
      <c r="F396" s="43"/>
      <c r="G396" s="43"/>
      <c r="H396" s="43"/>
      <c r="I396" s="43"/>
      <c r="J396" s="43"/>
      <c r="K396" s="43"/>
      <c r="L396" s="43"/>
      <c r="M396" s="43"/>
      <c r="N396" s="43"/>
      <c r="O396" s="43"/>
      <c r="P396" s="43"/>
    </row>
    <row r="397" spans="1:16" ht="19.5" customHeight="1" x14ac:dyDescent="0.2">
      <c r="A397" s="43"/>
      <c r="B397" s="43"/>
      <c r="C397" s="2"/>
      <c r="D397" s="22"/>
      <c r="E397" s="43"/>
      <c r="F397" s="43"/>
      <c r="G397" s="43"/>
      <c r="H397" s="43"/>
      <c r="I397" s="43"/>
      <c r="J397" s="43"/>
      <c r="K397" s="43"/>
      <c r="L397" s="43"/>
      <c r="M397" s="43"/>
      <c r="N397" s="43"/>
      <c r="O397" s="43"/>
      <c r="P397" s="43"/>
    </row>
    <row r="398" spans="1:16" ht="19.5" customHeight="1" x14ac:dyDescent="0.2">
      <c r="A398" s="43"/>
      <c r="B398" s="43"/>
      <c r="C398" s="2"/>
      <c r="D398" s="22"/>
      <c r="E398" s="43"/>
      <c r="F398" s="43"/>
      <c r="G398" s="43"/>
      <c r="H398" s="43"/>
      <c r="I398" s="43"/>
      <c r="J398" s="43"/>
      <c r="K398" s="43"/>
      <c r="L398" s="43"/>
      <c r="M398" s="43"/>
      <c r="N398" s="43"/>
      <c r="O398" s="43"/>
      <c r="P398" s="43"/>
    </row>
    <row r="399" spans="1:16" ht="19.5" customHeight="1" x14ac:dyDescent="0.2">
      <c r="A399" s="43"/>
      <c r="B399" s="43"/>
      <c r="C399" s="2"/>
      <c r="D399" s="22"/>
      <c r="E399" s="43"/>
      <c r="F399" s="43"/>
      <c r="G399" s="43"/>
      <c r="H399" s="43"/>
      <c r="I399" s="43"/>
      <c r="J399" s="43"/>
      <c r="K399" s="43"/>
      <c r="L399" s="43"/>
      <c r="M399" s="43"/>
      <c r="N399" s="43"/>
      <c r="O399" s="43"/>
      <c r="P399" s="43"/>
    </row>
    <row r="400" spans="1:16" ht="19.5" customHeight="1" x14ac:dyDescent="0.2">
      <c r="A400" s="43"/>
      <c r="B400" s="43"/>
      <c r="C400" s="2"/>
      <c r="D400" s="22"/>
      <c r="E400" s="43"/>
      <c r="F400" s="43"/>
      <c r="G400" s="43"/>
      <c r="H400" s="43"/>
      <c r="I400" s="43"/>
      <c r="J400" s="43"/>
      <c r="K400" s="43"/>
      <c r="L400" s="43"/>
      <c r="M400" s="43"/>
      <c r="N400" s="43"/>
      <c r="O400" s="43"/>
      <c r="P400" s="43"/>
    </row>
    <row r="401" spans="1:16" ht="19.5" customHeight="1" x14ac:dyDescent="0.2">
      <c r="A401" s="43"/>
      <c r="B401" s="43"/>
      <c r="C401" s="2"/>
      <c r="D401" s="22"/>
      <c r="E401" s="43"/>
      <c r="F401" s="43"/>
      <c r="G401" s="43"/>
      <c r="H401" s="43"/>
      <c r="I401" s="43"/>
      <c r="J401" s="43"/>
      <c r="K401" s="43"/>
      <c r="L401" s="43"/>
      <c r="M401" s="43"/>
      <c r="N401" s="43"/>
      <c r="O401" s="43"/>
      <c r="P401" s="43"/>
    </row>
    <row r="402" spans="1:16" ht="19.5" customHeight="1" x14ac:dyDescent="0.2">
      <c r="A402" s="43"/>
      <c r="B402" s="43"/>
      <c r="C402" s="2"/>
      <c r="D402" s="22"/>
      <c r="E402" s="43"/>
      <c r="F402" s="43"/>
      <c r="G402" s="43"/>
      <c r="H402" s="43"/>
      <c r="I402" s="43"/>
      <c r="J402" s="43"/>
      <c r="K402" s="43"/>
      <c r="L402" s="43"/>
      <c r="M402" s="43"/>
      <c r="N402" s="43"/>
      <c r="O402" s="43"/>
      <c r="P402" s="43"/>
    </row>
    <row r="403" spans="1:16" ht="19.5" customHeight="1" x14ac:dyDescent="0.2">
      <c r="A403" s="43"/>
      <c r="B403" s="43"/>
      <c r="C403" s="2"/>
      <c r="D403" s="22"/>
      <c r="E403" s="43"/>
      <c r="F403" s="43"/>
      <c r="G403" s="43"/>
      <c r="H403" s="43"/>
      <c r="I403" s="43"/>
      <c r="J403" s="43"/>
      <c r="K403" s="43"/>
      <c r="L403" s="43"/>
      <c r="M403" s="43"/>
      <c r="N403" s="43"/>
      <c r="O403" s="43"/>
      <c r="P403" s="43"/>
    </row>
    <row r="404" spans="1:16" ht="19.5" customHeight="1" x14ac:dyDescent="0.2">
      <c r="A404" s="43"/>
      <c r="B404" s="43"/>
      <c r="C404" s="2"/>
      <c r="D404" s="22"/>
      <c r="E404" s="43"/>
      <c r="F404" s="43"/>
      <c r="G404" s="43"/>
      <c r="H404" s="43"/>
      <c r="I404" s="43"/>
      <c r="J404" s="43"/>
      <c r="K404" s="43"/>
      <c r="L404" s="43"/>
      <c r="M404" s="43"/>
      <c r="N404" s="43"/>
      <c r="O404" s="43"/>
      <c r="P404" s="43"/>
    </row>
    <row r="405" spans="1:16" ht="19.5" customHeight="1" x14ac:dyDescent="0.2">
      <c r="A405" s="43"/>
      <c r="B405" s="43"/>
      <c r="C405" s="2"/>
      <c r="D405" s="22"/>
      <c r="E405" s="43"/>
      <c r="F405" s="43"/>
      <c r="G405" s="43"/>
      <c r="H405" s="43"/>
      <c r="I405" s="43"/>
      <c r="J405" s="43"/>
      <c r="K405" s="43"/>
      <c r="L405" s="43"/>
      <c r="M405" s="43"/>
      <c r="N405" s="43"/>
      <c r="O405" s="43"/>
      <c r="P405" s="43"/>
    </row>
    <row r="406" spans="1:16" ht="19.5" customHeight="1" x14ac:dyDescent="0.2">
      <c r="A406" s="43"/>
      <c r="B406" s="43"/>
      <c r="C406" s="2"/>
      <c r="D406" s="22"/>
      <c r="E406" s="43"/>
      <c r="F406" s="43"/>
      <c r="G406" s="43"/>
      <c r="H406" s="43"/>
      <c r="I406" s="43"/>
      <c r="J406" s="43"/>
      <c r="K406" s="43"/>
      <c r="L406" s="43"/>
      <c r="M406" s="43"/>
      <c r="N406" s="43"/>
      <c r="O406" s="43"/>
      <c r="P406" s="43"/>
    </row>
    <row r="407" spans="1:16" ht="19.5" customHeight="1" x14ac:dyDescent="0.2">
      <c r="A407" s="43"/>
      <c r="B407" s="43"/>
      <c r="C407" s="2"/>
      <c r="D407" s="22"/>
      <c r="E407" s="43"/>
      <c r="F407" s="43"/>
      <c r="G407" s="43"/>
      <c r="H407" s="43"/>
      <c r="I407" s="43"/>
      <c r="J407" s="43"/>
      <c r="K407" s="43"/>
      <c r="L407" s="43"/>
      <c r="M407" s="43"/>
      <c r="N407" s="43"/>
      <c r="O407" s="43"/>
      <c r="P407" s="43"/>
    </row>
    <row r="408" spans="1:16" ht="19.5" customHeight="1" x14ac:dyDescent="0.2">
      <c r="A408" s="43"/>
      <c r="B408" s="43"/>
      <c r="C408" s="2"/>
      <c r="D408" s="22"/>
      <c r="E408" s="43"/>
      <c r="F408" s="43"/>
      <c r="G408" s="43"/>
      <c r="H408" s="43"/>
      <c r="I408" s="43"/>
      <c r="J408" s="43"/>
      <c r="K408" s="43"/>
      <c r="L408" s="43"/>
      <c r="M408" s="43"/>
      <c r="N408" s="43"/>
      <c r="O408" s="43"/>
      <c r="P408" s="43"/>
    </row>
    <row r="409" spans="1:16" ht="19.5" customHeight="1" x14ac:dyDescent="0.2">
      <c r="A409" s="43"/>
      <c r="B409" s="43"/>
      <c r="C409" s="2"/>
      <c r="D409" s="22"/>
      <c r="E409" s="43"/>
      <c r="F409" s="43"/>
      <c r="G409" s="43"/>
      <c r="H409" s="43"/>
      <c r="I409" s="43"/>
      <c r="J409" s="43"/>
      <c r="K409" s="43"/>
      <c r="L409" s="43"/>
      <c r="M409" s="43"/>
      <c r="N409" s="43"/>
      <c r="O409" s="43"/>
      <c r="P409" s="43"/>
    </row>
    <row r="410" spans="1:16" ht="19.5" customHeight="1" x14ac:dyDescent="0.2">
      <c r="A410" s="43"/>
      <c r="B410" s="43"/>
      <c r="C410" s="2"/>
      <c r="D410" s="22"/>
      <c r="E410" s="43"/>
      <c r="F410" s="43"/>
      <c r="G410" s="43"/>
      <c r="H410" s="43"/>
      <c r="I410" s="43"/>
      <c r="J410" s="43"/>
      <c r="K410" s="43"/>
      <c r="L410" s="43"/>
      <c r="M410" s="43"/>
      <c r="N410" s="43"/>
      <c r="O410" s="43"/>
      <c r="P410" s="43"/>
    </row>
    <row r="411" spans="1:16" ht="19.5" customHeight="1" x14ac:dyDescent="0.2">
      <c r="A411" s="43"/>
      <c r="B411" s="43"/>
      <c r="C411" s="2"/>
      <c r="D411" s="22"/>
      <c r="E411" s="43"/>
      <c r="F411" s="43"/>
      <c r="G411" s="43"/>
      <c r="H411" s="43"/>
      <c r="I411" s="43"/>
      <c r="J411" s="43"/>
      <c r="K411" s="43"/>
      <c r="L411" s="43"/>
      <c r="M411" s="43"/>
      <c r="N411" s="43"/>
      <c r="O411" s="43"/>
      <c r="P411" s="43"/>
    </row>
    <row r="412" spans="1:16" ht="19.5" customHeight="1" x14ac:dyDescent="0.2">
      <c r="A412" s="43"/>
      <c r="B412" s="43"/>
      <c r="C412" s="2"/>
      <c r="D412" s="22"/>
      <c r="E412" s="43"/>
      <c r="F412" s="43"/>
      <c r="G412" s="43"/>
      <c r="H412" s="43"/>
      <c r="I412" s="43"/>
      <c r="J412" s="43"/>
      <c r="K412" s="43"/>
      <c r="L412" s="43"/>
      <c r="M412" s="43"/>
      <c r="N412" s="43"/>
      <c r="O412" s="43"/>
      <c r="P412" s="43"/>
    </row>
    <row r="413" spans="1:16" ht="19.5" customHeight="1" x14ac:dyDescent="0.2">
      <c r="A413" s="43"/>
      <c r="B413" s="43"/>
      <c r="C413" s="2"/>
      <c r="D413" s="22"/>
      <c r="E413" s="43"/>
      <c r="F413" s="43"/>
      <c r="G413" s="43"/>
      <c r="H413" s="43"/>
      <c r="I413" s="43"/>
      <c r="J413" s="43"/>
      <c r="K413" s="43"/>
      <c r="L413" s="43"/>
      <c r="M413" s="43"/>
      <c r="N413" s="43"/>
      <c r="O413" s="43"/>
      <c r="P413" s="43"/>
    </row>
    <row r="414" spans="1:16" ht="19.5" customHeight="1" x14ac:dyDescent="0.2">
      <c r="A414" s="43"/>
      <c r="B414" s="43"/>
      <c r="C414" s="2"/>
      <c r="D414" s="22"/>
      <c r="E414" s="43"/>
      <c r="F414" s="43"/>
      <c r="G414" s="43"/>
      <c r="H414" s="43"/>
      <c r="I414" s="43"/>
      <c r="J414" s="43"/>
      <c r="K414" s="43"/>
      <c r="L414" s="43"/>
      <c r="M414" s="43"/>
      <c r="N414" s="43"/>
      <c r="O414" s="43"/>
      <c r="P414" s="43"/>
    </row>
    <row r="415" spans="1:16" ht="19.5" customHeight="1" x14ac:dyDescent="0.2">
      <c r="A415" s="43"/>
      <c r="B415" s="43"/>
      <c r="C415" s="2"/>
      <c r="D415" s="22"/>
      <c r="E415" s="43"/>
      <c r="F415" s="43"/>
      <c r="G415" s="43"/>
      <c r="H415" s="43"/>
      <c r="I415" s="43"/>
      <c r="J415" s="43"/>
      <c r="K415" s="43"/>
      <c r="L415" s="43"/>
      <c r="M415" s="43"/>
      <c r="N415" s="43"/>
      <c r="O415" s="43"/>
      <c r="P415" s="43"/>
    </row>
    <row r="416" spans="1:16" ht="19.5" customHeight="1" x14ac:dyDescent="0.2">
      <c r="A416" s="43"/>
      <c r="B416" s="43"/>
      <c r="C416" s="2"/>
      <c r="D416" s="22"/>
      <c r="E416" s="43"/>
      <c r="F416" s="43"/>
      <c r="G416" s="43"/>
      <c r="H416" s="43"/>
      <c r="I416" s="43"/>
      <c r="J416" s="43"/>
      <c r="K416" s="43"/>
      <c r="L416" s="43"/>
      <c r="M416" s="43"/>
      <c r="N416" s="43"/>
      <c r="O416" s="43"/>
      <c r="P416" s="43"/>
    </row>
    <row r="417" spans="1:16" ht="19.5" customHeight="1" x14ac:dyDescent="0.2">
      <c r="A417" s="43"/>
      <c r="B417" s="43"/>
      <c r="C417" s="2"/>
      <c r="D417" s="22"/>
      <c r="E417" s="43"/>
      <c r="F417" s="43"/>
      <c r="G417" s="43"/>
      <c r="H417" s="43"/>
      <c r="I417" s="43"/>
      <c r="J417" s="43"/>
      <c r="K417" s="43"/>
      <c r="L417" s="43"/>
      <c r="M417" s="43"/>
      <c r="N417" s="43"/>
      <c r="O417" s="43"/>
      <c r="P417" s="43"/>
    </row>
    <row r="418" spans="1:16" ht="19.5" customHeight="1" x14ac:dyDescent="0.2">
      <c r="A418" s="43"/>
      <c r="B418" s="43"/>
      <c r="C418" s="2"/>
      <c r="D418" s="22"/>
      <c r="E418" s="43"/>
      <c r="F418" s="43"/>
      <c r="G418" s="43"/>
      <c r="H418" s="43"/>
      <c r="I418" s="43"/>
      <c r="J418" s="43"/>
      <c r="K418" s="43"/>
      <c r="L418" s="43"/>
      <c r="M418" s="43"/>
      <c r="N418" s="43"/>
      <c r="O418" s="43"/>
      <c r="P418" s="43"/>
    </row>
    <row r="419" spans="1:16" ht="19.5" customHeight="1" x14ac:dyDescent="0.2">
      <c r="A419" s="43"/>
      <c r="B419" s="43"/>
      <c r="C419" s="2"/>
      <c r="D419" s="22"/>
      <c r="E419" s="43"/>
      <c r="F419" s="43"/>
      <c r="G419" s="43"/>
      <c r="H419" s="43"/>
      <c r="I419" s="43"/>
      <c r="J419" s="43"/>
      <c r="K419" s="43"/>
      <c r="L419" s="43"/>
      <c r="M419" s="43"/>
      <c r="N419" s="43"/>
      <c r="O419" s="43"/>
      <c r="P419" s="43"/>
    </row>
    <row r="420" spans="1:16" ht="19.5" customHeight="1" x14ac:dyDescent="0.2">
      <c r="A420" s="43"/>
      <c r="B420" s="43"/>
      <c r="C420" s="2"/>
      <c r="D420" s="22"/>
      <c r="E420" s="43"/>
      <c r="F420" s="43"/>
      <c r="G420" s="43"/>
      <c r="H420" s="43"/>
      <c r="I420" s="43"/>
      <c r="J420" s="43"/>
      <c r="K420" s="43"/>
      <c r="L420" s="43"/>
      <c r="M420" s="43"/>
      <c r="N420" s="43"/>
      <c r="O420" s="43"/>
      <c r="P420" s="43"/>
    </row>
    <row r="421" spans="1:16" ht="19.5" customHeight="1" x14ac:dyDescent="0.2">
      <c r="A421" s="43"/>
      <c r="B421" s="43"/>
      <c r="C421" s="2"/>
      <c r="D421" s="22"/>
      <c r="E421" s="43"/>
      <c r="F421" s="43"/>
      <c r="G421" s="43"/>
      <c r="H421" s="43"/>
      <c r="I421" s="43"/>
      <c r="J421" s="43"/>
      <c r="K421" s="43"/>
      <c r="L421" s="43"/>
      <c r="M421" s="43"/>
      <c r="N421" s="43"/>
      <c r="O421" s="43"/>
      <c r="P421" s="43"/>
    </row>
    <row r="422" spans="1:16" ht="19.5" customHeight="1" x14ac:dyDescent="0.2">
      <c r="A422" s="43"/>
      <c r="B422" s="43"/>
      <c r="C422" s="2"/>
      <c r="D422" s="22"/>
      <c r="E422" s="43"/>
      <c r="F422" s="43"/>
      <c r="G422" s="43"/>
      <c r="H422" s="43"/>
      <c r="I422" s="43"/>
      <c r="J422" s="43"/>
      <c r="K422" s="43"/>
      <c r="L422" s="43"/>
      <c r="M422" s="43"/>
      <c r="N422" s="43"/>
      <c r="O422" s="43"/>
      <c r="P422" s="43"/>
    </row>
    <row r="423" spans="1:16" ht="19.5" customHeight="1" x14ac:dyDescent="0.2">
      <c r="A423" s="43"/>
      <c r="B423" s="43"/>
      <c r="C423" s="2"/>
      <c r="D423" s="22"/>
      <c r="E423" s="43"/>
      <c r="F423" s="43"/>
      <c r="G423" s="43"/>
      <c r="H423" s="43"/>
      <c r="I423" s="43"/>
      <c r="J423" s="43"/>
      <c r="K423" s="43"/>
      <c r="L423" s="43"/>
      <c r="M423" s="43"/>
      <c r="N423" s="43"/>
      <c r="O423" s="43"/>
      <c r="P423" s="43"/>
    </row>
    <row r="424" spans="1:16" ht="19.5" customHeight="1" x14ac:dyDescent="0.2">
      <c r="A424" s="43"/>
      <c r="B424" s="43"/>
      <c r="C424" s="2"/>
      <c r="D424" s="22"/>
      <c r="E424" s="43"/>
      <c r="F424" s="43"/>
      <c r="G424" s="43"/>
      <c r="H424" s="43"/>
      <c r="I424" s="43"/>
      <c r="J424" s="43"/>
      <c r="K424" s="43"/>
      <c r="L424" s="43"/>
      <c r="M424" s="43"/>
      <c r="N424" s="43"/>
      <c r="O424" s="43"/>
      <c r="P424" s="43"/>
    </row>
    <row r="425" spans="1:16" ht="19.5" customHeight="1" x14ac:dyDescent="0.2">
      <c r="A425" s="43"/>
      <c r="B425" s="43"/>
      <c r="C425" s="2"/>
      <c r="D425" s="22"/>
      <c r="E425" s="43"/>
      <c r="F425" s="43"/>
      <c r="G425" s="43"/>
      <c r="H425" s="43"/>
      <c r="I425" s="43"/>
      <c r="J425" s="43"/>
      <c r="K425" s="43"/>
      <c r="L425" s="43"/>
      <c r="M425" s="43"/>
      <c r="N425" s="43"/>
      <c r="O425" s="43"/>
      <c r="P425" s="43"/>
    </row>
    <row r="426" spans="1:16" ht="19.5" customHeight="1" x14ac:dyDescent="0.2">
      <c r="A426" s="43"/>
      <c r="B426" s="43"/>
      <c r="C426" s="2"/>
      <c r="D426" s="22"/>
      <c r="E426" s="43"/>
      <c r="F426" s="43"/>
      <c r="G426" s="43"/>
      <c r="H426" s="43"/>
      <c r="I426" s="43"/>
      <c r="J426" s="43"/>
      <c r="K426" s="43"/>
      <c r="L426" s="43"/>
      <c r="M426" s="43"/>
      <c r="N426" s="43"/>
      <c r="O426" s="43"/>
      <c r="P426" s="43"/>
    </row>
    <row r="427" spans="1:16" ht="19.5" customHeight="1" x14ac:dyDescent="0.2">
      <c r="A427" s="43"/>
      <c r="B427" s="43"/>
      <c r="C427" s="2"/>
      <c r="D427" s="22"/>
      <c r="E427" s="43"/>
      <c r="F427" s="43"/>
      <c r="G427" s="43"/>
      <c r="H427" s="43"/>
      <c r="I427" s="43"/>
      <c r="J427" s="43"/>
      <c r="K427" s="43"/>
      <c r="L427" s="43"/>
      <c r="M427" s="43"/>
      <c r="N427" s="43"/>
      <c r="O427" s="43"/>
      <c r="P427" s="43"/>
    </row>
    <row r="428" spans="1:16" ht="19.5" customHeight="1" x14ac:dyDescent="0.2">
      <c r="A428" s="43"/>
      <c r="B428" s="43"/>
      <c r="C428" s="2"/>
      <c r="D428" s="22"/>
      <c r="E428" s="43"/>
      <c r="F428" s="43"/>
      <c r="G428" s="43"/>
      <c r="H428" s="43"/>
      <c r="I428" s="43"/>
      <c r="J428" s="43"/>
      <c r="K428" s="43"/>
      <c r="L428" s="43"/>
      <c r="M428" s="43"/>
      <c r="N428" s="43"/>
      <c r="O428" s="43"/>
      <c r="P428" s="43"/>
    </row>
    <row r="429" spans="1:16" ht="19.5" customHeight="1" x14ac:dyDescent="0.2">
      <c r="A429" s="43"/>
      <c r="B429" s="43"/>
      <c r="C429" s="2"/>
      <c r="D429" s="22"/>
      <c r="E429" s="43"/>
      <c r="F429" s="43"/>
      <c r="G429" s="43"/>
      <c r="H429" s="43"/>
      <c r="I429" s="43"/>
      <c r="J429" s="43"/>
      <c r="K429" s="43"/>
      <c r="L429" s="43"/>
      <c r="M429" s="43"/>
      <c r="N429" s="43"/>
      <c r="O429" s="43"/>
      <c r="P429" s="43"/>
    </row>
    <row r="430" spans="1:16" ht="19.5" customHeight="1" x14ac:dyDescent="0.2">
      <c r="A430" s="43"/>
      <c r="B430" s="43"/>
      <c r="C430" s="2"/>
      <c r="D430" s="22"/>
      <c r="E430" s="43"/>
      <c r="F430" s="43"/>
      <c r="G430" s="43"/>
      <c r="H430" s="43"/>
      <c r="I430" s="43"/>
      <c r="J430" s="43"/>
      <c r="K430" s="43"/>
      <c r="L430" s="43"/>
      <c r="M430" s="43"/>
      <c r="N430" s="43"/>
      <c r="O430" s="43"/>
      <c r="P430" s="43"/>
    </row>
    <row r="431" spans="1:16" ht="19.5" customHeight="1" x14ac:dyDescent="0.2">
      <c r="A431" s="43"/>
      <c r="B431" s="43"/>
      <c r="C431" s="2"/>
      <c r="D431" s="22"/>
      <c r="E431" s="43"/>
      <c r="F431" s="43"/>
      <c r="G431" s="43"/>
      <c r="H431" s="43"/>
      <c r="I431" s="43"/>
      <c r="J431" s="43"/>
      <c r="K431" s="43"/>
      <c r="L431" s="43"/>
      <c r="M431" s="43"/>
      <c r="N431" s="43"/>
      <c r="O431" s="43"/>
      <c r="P431" s="43"/>
    </row>
    <row r="432" spans="1:16" ht="19.5" customHeight="1" x14ac:dyDescent="0.2">
      <c r="A432" s="43"/>
      <c r="B432" s="43"/>
      <c r="C432" s="2"/>
      <c r="D432" s="22"/>
      <c r="E432" s="43"/>
      <c r="F432" s="43"/>
      <c r="G432" s="43"/>
      <c r="H432" s="43"/>
      <c r="I432" s="43"/>
      <c r="J432" s="43"/>
      <c r="K432" s="43"/>
      <c r="L432" s="43"/>
      <c r="M432" s="43"/>
      <c r="N432" s="43"/>
      <c r="O432" s="43"/>
      <c r="P432" s="43"/>
    </row>
    <row r="433" spans="1:16" ht="19.5" customHeight="1" x14ac:dyDescent="0.2">
      <c r="A433" s="43"/>
      <c r="B433" s="43"/>
      <c r="C433" s="2"/>
      <c r="D433" s="22"/>
      <c r="E433" s="43"/>
      <c r="F433" s="43"/>
      <c r="G433" s="43"/>
      <c r="H433" s="43"/>
      <c r="I433" s="43"/>
      <c r="J433" s="43"/>
      <c r="K433" s="43"/>
      <c r="L433" s="43"/>
      <c r="M433" s="43"/>
      <c r="N433" s="43"/>
      <c r="O433" s="43"/>
      <c r="P433" s="43"/>
    </row>
    <row r="434" spans="1:16" ht="19.5" customHeight="1" x14ac:dyDescent="0.2">
      <c r="A434" s="43"/>
      <c r="B434" s="43"/>
      <c r="C434" s="2"/>
      <c r="D434" s="22"/>
      <c r="E434" s="43"/>
      <c r="F434" s="43"/>
      <c r="G434" s="43"/>
      <c r="H434" s="43"/>
      <c r="I434" s="43"/>
      <c r="J434" s="43"/>
      <c r="K434" s="43"/>
      <c r="L434" s="43"/>
      <c r="M434" s="43"/>
      <c r="N434" s="43"/>
      <c r="O434" s="43"/>
      <c r="P434" s="43"/>
    </row>
    <row r="435" spans="1:16" ht="19.5" customHeight="1" x14ac:dyDescent="0.2">
      <c r="A435" s="43"/>
      <c r="B435" s="43"/>
      <c r="C435" s="2"/>
      <c r="D435" s="22"/>
      <c r="E435" s="43"/>
      <c r="F435" s="43"/>
      <c r="G435" s="43"/>
      <c r="H435" s="43"/>
      <c r="I435" s="43"/>
      <c r="J435" s="43"/>
      <c r="K435" s="43"/>
      <c r="L435" s="43"/>
      <c r="M435" s="43"/>
      <c r="N435" s="43"/>
      <c r="O435" s="43"/>
      <c r="P435" s="43"/>
    </row>
    <row r="436" spans="1:16" ht="19.5" customHeight="1" x14ac:dyDescent="0.2">
      <c r="A436" s="43"/>
      <c r="B436" s="43"/>
      <c r="C436" s="2"/>
      <c r="D436" s="22"/>
      <c r="E436" s="43"/>
      <c r="F436" s="43"/>
      <c r="G436" s="43"/>
      <c r="H436" s="43"/>
      <c r="I436" s="43"/>
      <c r="J436" s="43"/>
      <c r="K436" s="43"/>
      <c r="L436" s="43"/>
      <c r="M436" s="43"/>
      <c r="N436" s="43"/>
      <c r="O436" s="43"/>
      <c r="P436" s="43"/>
    </row>
    <row r="437" spans="1:16" ht="19.5" customHeight="1" x14ac:dyDescent="0.2">
      <c r="A437" s="43"/>
      <c r="B437" s="43"/>
      <c r="C437" s="2"/>
      <c r="D437" s="22"/>
      <c r="E437" s="43"/>
      <c r="F437" s="43"/>
      <c r="G437" s="43"/>
      <c r="H437" s="43"/>
      <c r="I437" s="43"/>
      <c r="J437" s="43"/>
      <c r="K437" s="43"/>
      <c r="L437" s="43"/>
      <c r="M437" s="43"/>
      <c r="N437" s="43"/>
      <c r="O437" s="43"/>
      <c r="P437" s="43"/>
    </row>
    <row r="438" spans="1:16" ht="19.5" customHeight="1" x14ac:dyDescent="0.2">
      <c r="A438" s="43"/>
      <c r="B438" s="43"/>
      <c r="C438" s="2"/>
      <c r="D438" s="22"/>
      <c r="E438" s="43"/>
      <c r="F438" s="43"/>
      <c r="G438" s="43"/>
      <c r="H438" s="43"/>
      <c r="I438" s="43"/>
      <c r="J438" s="43"/>
      <c r="K438" s="43"/>
      <c r="L438" s="43"/>
      <c r="M438" s="43"/>
      <c r="N438" s="43"/>
      <c r="O438" s="43"/>
      <c r="P438" s="43"/>
    </row>
    <row r="439" spans="1:16" ht="19.5" customHeight="1" x14ac:dyDescent="0.2">
      <c r="A439" s="43"/>
      <c r="B439" s="43"/>
      <c r="C439" s="2"/>
      <c r="D439" s="22"/>
      <c r="E439" s="43"/>
      <c r="F439" s="43"/>
      <c r="G439" s="43"/>
      <c r="H439" s="43"/>
      <c r="I439" s="43"/>
      <c r="J439" s="43"/>
      <c r="K439" s="43"/>
      <c r="L439" s="43"/>
      <c r="M439" s="43"/>
      <c r="N439" s="43"/>
      <c r="O439" s="43"/>
      <c r="P439" s="43"/>
    </row>
    <row r="440" spans="1:16" ht="19.5" customHeight="1" x14ac:dyDescent="0.2">
      <c r="A440" s="43"/>
      <c r="B440" s="43"/>
      <c r="C440" s="2"/>
      <c r="D440" s="22"/>
      <c r="E440" s="43"/>
      <c r="F440" s="43"/>
      <c r="G440" s="43"/>
      <c r="H440" s="43"/>
      <c r="I440" s="43"/>
      <c r="J440" s="43"/>
      <c r="K440" s="43"/>
      <c r="L440" s="43"/>
      <c r="M440" s="43"/>
      <c r="N440" s="43"/>
      <c r="O440" s="43"/>
      <c r="P440" s="43"/>
    </row>
    <row r="441" spans="1:16" ht="19.5" customHeight="1" x14ac:dyDescent="0.2">
      <c r="A441" s="43"/>
      <c r="B441" s="43"/>
      <c r="C441" s="2"/>
      <c r="D441" s="22"/>
      <c r="E441" s="43"/>
      <c r="F441" s="43"/>
      <c r="G441" s="43"/>
      <c r="H441" s="43"/>
      <c r="I441" s="43"/>
      <c r="J441" s="43"/>
      <c r="K441" s="43"/>
      <c r="L441" s="43"/>
      <c r="M441" s="43"/>
      <c r="N441" s="43"/>
      <c r="O441" s="43"/>
      <c r="P441" s="43"/>
    </row>
    <row r="442" spans="1:16" ht="19.5" customHeight="1" x14ac:dyDescent="0.2">
      <c r="A442" s="43"/>
      <c r="B442" s="43"/>
      <c r="C442" s="2"/>
      <c r="D442" s="22"/>
      <c r="E442" s="43"/>
      <c r="F442" s="43"/>
      <c r="G442" s="43"/>
      <c r="H442" s="43"/>
      <c r="I442" s="43"/>
      <c r="J442" s="43"/>
      <c r="K442" s="43"/>
      <c r="L442" s="43"/>
      <c r="M442" s="43"/>
      <c r="N442" s="43"/>
      <c r="O442" s="43"/>
      <c r="P442" s="43"/>
    </row>
    <row r="443" spans="1:16" ht="19.5" customHeight="1" x14ac:dyDescent="0.2">
      <c r="A443" s="43"/>
      <c r="B443" s="43"/>
      <c r="C443" s="2"/>
      <c r="D443" s="22"/>
      <c r="E443" s="43"/>
      <c r="F443" s="43"/>
      <c r="G443" s="43"/>
      <c r="H443" s="43"/>
      <c r="I443" s="43"/>
      <c r="J443" s="43"/>
      <c r="K443" s="43"/>
      <c r="L443" s="43"/>
      <c r="M443" s="43"/>
      <c r="N443" s="43"/>
      <c r="O443" s="43"/>
      <c r="P443" s="43"/>
    </row>
    <row r="444" spans="1:16" ht="19.5" customHeight="1" x14ac:dyDescent="0.2">
      <c r="A444" s="43"/>
      <c r="B444" s="43"/>
      <c r="C444" s="2"/>
      <c r="D444" s="22"/>
      <c r="E444" s="43"/>
      <c r="F444" s="43"/>
      <c r="G444" s="43"/>
      <c r="H444" s="43"/>
      <c r="I444" s="43"/>
      <c r="J444" s="43"/>
      <c r="K444" s="43"/>
      <c r="L444" s="43"/>
      <c r="M444" s="43"/>
      <c r="N444" s="43"/>
      <c r="O444" s="43"/>
      <c r="P444" s="43"/>
    </row>
    <row r="445" spans="1:16" ht="19.5" customHeight="1" x14ac:dyDescent="0.2">
      <c r="A445" s="43"/>
      <c r="B445" s="43"/>
      <c r="C445" s="2"/>
      <c r="D445" s="22"/>
      <c r="E445" s="43"/>
      <c r="F445" s="43"/>
      <c r="G445" s="43"/>
      <c r="H445" s="43"/>
      <c r="I445" s="43"/>
      <c r="J445" s="43"/>
      <c r="K445" s="43"/>
      <c r="L445" s="43"/>
      <c r="M445" s="43"/>
      <c r="N445" s="43"/>
      <c r="O445" s="43"/>
      <c r="P445" s="43"/>
    </row>
    <row r="446" spans="1:16" ht="19.5" customHeight="1" x14ac:dyDescent="0.2">
      <c r="A446" s="43"/>
      <c r="B446" s="43"/>
      <c r="C446" s="2"/>
      <c r="D446" s="22"/>
      <c r="E446" s="43"/>
      <c r="F446" s="43"/>
      <c r="G446" s="43"/>
      <c r="H446" s="43"/>
      <c r="I446" s="43"/>
      <c r="J446" s="43"/>
      <c r="K446" s="43"/>
      <c r="L446" s="43"/>
      <c r="M446" s="43"/>
      <c r="N446" s="43"/>
      <c r="O446" s="43"/>
      <c r="P446" s="43"/>
    </row>
    <row r="447" spans="1:16" ht="19.5" customHeight="1" x14ac:dyDescent="0.2">
      <c r="A447" s="43"/>
      <c r="B447" s="43"/>
      <c r="C447" s="2"/>
      <c r="D447" s="22"/>
      <c r="E447" s="43"/>
      <c r="F447" s="43"/>
      <c r="G447" s="43"/>
      <c r="H447" s="43"/>
      <c r="I447" s="43"/>
      <c r="J447" s="43"/>
      <c r="K447" s="43"/>
      <c r="L447" s="43"/>
      <c r="M447" s="43"/>
      <c r="N447" s="43"/>
      <c r="O447" s="43"/>
      <c r="P447" s="43"/>
    </row>
    <row r="448" spans="1:16" ht="19.5" customHeight="1" x14ac:dyDescent="0.2">
      <c r="A448" s="43"/>
      <c r="B448" s="43"/>
      <c r="C448" s="2"/>
      <c r="D448" s="22"/>
      <c r="E448" s="43"/>
      <c r="F448" s="43"/>
      <c r="G448" s="43"/>
      <c r="H448" s="43"/>
      <c r="I448" s="43"/>
      <c r="J448" s="43"/>
      <c r="K448" s="43"/>
      <c r="L448" s="43"/>
      <c r="M448" s="43"/>
      <c r="N448" s="43"/>
      <c r="O448" s="43"/>
      <c r="P448" s="43"/>
    </row>
    <row r="449" spans="1:16" ht="19.5" customHeight="1" x14ac:dyDescent="0.2">
      <c r="A449" s="43"/>
      <c r="B449" s="43"/>
      <c r="C449" s="2"/>
      <c r="D449" s="22"/>
      <c r="E449" s="43"/>
      <c r="F449" s="43"/>
      <c r="G449" s="43"/>
      <c r="H449" s="43"/>
      <c r="I449" s="43"/>
      <c r="J449" s="43"/>
      <c r="K449" s="43"/>
      <c r="L449" s="43"/>
      <c r="M449" s="43"/>
      <c r="N449" s="43"/>
      <c r="O449" s="43"/>
      <c r="P449" s="43"/>
    </row>
    <row r="450" spans="1:16" ht="19.5" customHeight="1" x14ac:dyDescent="0.2">
      <c r="A450" s="43"/>
      <c r="B450" s="43"/>
      <c r="C450" s="2"/>
      <c r="D450" s="22"/>
      <c r="E450" s="43"/>
      <c r="F450" s="43"/>
      <c r="G450" s="43"/>
      <c r="H450" s="43"/>
      <c r="I450" s="43"/>
      <c r="J450" s="43"/>
      <c r="K450" s="43"/>
      <c r="L450" s="43"/>
      <c r="M450" s="43"/>
      <c r="N450" s="43"/>
      <c r="O450" s="43"/>
      <c r="P450" s="43"/>
    </row>
    <row r="451" spans="1:16" ht="19.5" customHeight="1" x14ac:dyDescent="0.2">
      <c r="A451" s="43"/>
      <c r="B451" s="43"/>
      <c r="C451" s="2"/>
      <c r="D451" s="22"/>
      <c r="E451" s="43"/>
      <c r="F451" s="43"/>
      <c r="G451" s="43"/>
      <c r="H451" s="43"/>
      <c r="I451" s="43"/>
      <c r="J451" s="43"/>
      <c r="K451" s="43"/>
      <c r="L451" s="43"/>
      <c r="M451" s="43"/>
      <c r="N451" s="43"/>
      <c r="O451" s="43"/>
      <c r="P451" s="43"/>
    </row>
    <row r="452" spans="1:16" ht="19.5" customHeight="1" x14ac:dyDescent="0.2">
      <c r="A452" s="43"/>
      <c r="B452" s="43"/>
      <c r="C452" s="2"/>
      <c r="D452" s="22"/>
      <c r="E452" s="43"/>
      <c r="F452" s="43"/>
      <c r="G452" s="43"/>
      <c r="H452" s="43"/>
      <c r="I452" s="43"/>
      <c r="J452" s="43"/>
      <c r="K452" s="43"/>
      <c r="L452" s="43"/>
      <c r="M452" s="43"/>
      <c r="N452" s="43"/>
      <c r="O452" s="43"/>
      <c r="P452" s="43"/>
    </row>
    <row r="453" spans="1:16" ht="19.5" customHeight="1" x14ac:dyDescent="0.2">
      <c r="A453" s="43"/>
      <c r="B453" s="43"/>
      <c r="C453" s="2"/>
      <c r="D453" s="22"/>
      <c r="E453" s="43"/>
      <c r="F453" s="43"/>
      <c r="G453" s="43"/>
      <c r="H453" s="43"/>
      <c r="I453" s="43"/>
      <c r="J453" s="43"/>
      <c r="K453" s="43"/>
      <c r="L453" s="43"/>
      <c r="M453" s="43"/>
      <c r="N453" s="43"/>
      <c r="O453" s="43"/>
      <c r="P453" s="43"/>
    </row>
    <row r="454" spans="1:16" ht="19.5" customHeight="1" x14ac:dyDescent="0.2">
      <c r="A454" s="43"/>
      <c r="B454" s="43"/>
      <c r="C454" s="2"/>
      <c r="D454" s="22"/>
      <c r="E454" s="43"/>
      <c r="F454" s="43"/>
      <c r="G454" s="43"/>
      <c r="H454" s="43"/>
      <c r="I454" s="43"/>
      <c r="J454" s="43"/>
      <c r="K454" s="43"/>
      <c r="L454" s="43"/>
      <c r="M454" s="43"/>
      <c r="N454" s="43"/>
      <c r="O454" s="43"/>
      <c r="P454" s="43"/>
    </row>
    <row r="455" spans="1:16" ht="19.5" customHeight="1" x14ac:dyDescent="0.2">
      <c r="A455" s="43"/>
      <c r="B455" s="43"/>
      <c r="C455" s="2"/>
      <c r="D455" s="22"/>
      <c r="E455" s="43"/>
      <c r="F455" s="43"/>
      <c r="G455" s="43"/>
      <c r="H455" s="43"/>
      <c r="I455" s="43"/>
      <c r="J455" s="43"/>
      <c r="K455" s="43"/>
      <c r="L455" s="43"/>
      <c r="M455" s="43"/>
      <c r="N455" s="43"/>
      <c r="O455" s="43"/>
      <c r="P455" s="43"/>
    </row>
    <row r="456" spans="1:16" ht="19.5" customHeight="1" x14ac:dyDescent="0.2">
      <c r="A456" s="43"/>
      <c r="B456" s="43"/>
      <c r="C456" s="2"/>
      <c r="D456" s="22"/>
      <c r="E456" s="43"/>
      <c r="F456" s="43"/>
      <c r="G456" s="43"/>
      <c r="H456" s="43"/>
      <c r="I456" s="43"/>
      <c r="J456" s="43"/>
      <c r="K456" s="43"/>
      <c r="L456" s="43"/>
      <c r="M456" s="43"/>
      <c r="N456" s="43"/>
      <c r="O456" s="43"/>
      <c r="P456" s="43"/>
    </row>
    <row r="457" spans="1:16" ht="19.5" customHeight="1" x14ac:dyDescent="0.2">
      <c r="A457" s="43"/>
      <c r="B457" s="43"/>
      <c r="C457" s="2"/>
      <c r="D457" s="22"/>
      <c r="E457" s="43"/>
      <c r="F457" s="43"/>
      <c r="G457" s="43"/>
      <c r="H457" s="43"/>
      <c r="I457" s="43"/>
      <c r="J457" s="43"/>
      <c r="K457" s="43"/>
      <c r="L457" s="43"/>
      <c r="M457" s="43"/>
      <c r="N457" s="43"/>
      <c r="O457" s="43"/>
      <c r="P457" s="43"/>
    </row>
    <row r="458" spans="1:16" ht="19.5" customHeight="1" x14ac:dyDescent="0.2">
      <c r="A458" s="43"/>
      <c r="B458" s="43"/>
      <c r="C458" s="2"/>
      <c r="D458" s="22"/>
      <c r="E458" s="43"/>
      <c r="F458" s="43"/>
      <c r="G458" s="43"/>
      <c r="H458" s="43"/>
      <c r="I458" s="43"/>
      <c r="J458" s="43"/>
      <c r="K458" s="43"/>
      <c r="L458" s="43"/>
      <c r="M458" s="43"/>
      <c r="N458" s="43"/>
      <c r="O458" s="43"/>
      <c r="P458" s="43"/>
    </row>
    <row r="459" spans="1:16" ht="19.5" customHeight="1" x14ac:dyDescent="0.2">
      <c r="A459" s="43"/>
      <c r="B459" s="43"/>
      <c r="C459" s="2"/>
      <c r="D459" s="22"/>
      <c r="E459" s="43"/>
      <c r="F459" s="43"/>
      <c r="G459" s="43"/>
      <c r="H459" s="43"/>
      <c r="I459" s="43"/>
      <c r="J459" s="43"/>
      <c r="K459" s="43"/>
      <c r="L459" s="43"/>
      <c r="M459" s="43"/>
      <c r="N459" s="43"/>
      <c r="O459" s="43"/>
      <c r="P459" s="43"/>
    </row>
    <row r="460" spans="1:16" ht="19.5" customHeight="1" x14ac:dyDescent="0.2">
      <c r="A460" s="43"/>
      <c r="B460" s="43"/>
      <c r="C460" s="2"/>
      <c r="D460" s="22"/>
      <c r="E460" s="43"/>
      <c r="F460" s="43"/>
      <c r="G460" s="43"/>
      <c r="H460" s="43"/>
      <c r="I460" s="43"/>
      <c r="J460" s="43"/>
      <c r="K460" s="43"/>
      <c r="L460" s="43"/>
      <c r="M460" s="43"/>
      <c r="N460" s="43"/>
      <c r="O460" s="43"/>
      <c r="P460" s="43"/>
    </row>
    <row r="461" spans="1:16" ht="19.5" customHeight="1" x14ac:dyDescent="0.2">
      <c r="A461" s="43"/>
      <c r="B461" s="43"/>
      <c r="C461" s="2"/>
      <c r="D461" s="22"/>
      <c r="E461" s="43"/>
      <c r="F461" s="43"/>
      <c r="G461" s="43"/>
      <c r="H461" s="43"/>
      <c r="I461" s="43"/>
      <c r="J461" s="43"/>
      <c r="K461" s="43"/>
      <c r="L461" s="43"/>
      <c r="M461" s="43"/>
      <c r="N461" s="43"/>
      <c r="O461" s="43"/>
      <c r="P461" s="43"/>
    </row>
    <row r="462" spans="1:16" ht="19.5" customHeight="1" x14ac:dyDescent="0.2">
      <c r="A462" s="43"/>
      <c r="B462" s="43"/>
      <c r="C462" s="2"/>
      <c r="D462" s="22"/>
      <c r="E462" s="43"/>
      <c r="F462" s="43"/>
      <c r="G462" s="43"/>
      <c r="H462" s="43"/>
      <c r="I462" s="43"/>
      <c r="J462" s="43"/>
      <c r="K462" s="43"/>
      <c r="L462" s="43"/>
      <c r="M462" s="43"/>
      <c r="N462" s="43"/>
      <c r="O462" s="43"/>
      <c r="P462" s="43"/>
    </row>
    <row r="463" spans="1:16" ht="19.5" customHeight="1" x14ac:dyDescent="0.2">
      <c r="A463" s="43"/>
      <c r="B463" s="43"/>
      <c r="C463" s="2"/>
      <c r="D463" s="22"/>
      <c r="E463" s="43"/>
      <c r="F463" s="43"/>
      <c r="G463" s="43"/>
      <c r="H463" s="43"/>
      <c r="I463" s="43"/>
      <c r="J463" s="43"/>
      <c r="K463" s="43"/>
      <c r="L463" s="43"/>
      <c r="M463" s="43"/>
      <c r="N463" s="43"/>
      <c r="O463" s="43"/>
      <c r="P463" s="43"/>
    </row>
    <row r="464" spans="1:16" ht="19.5" customHeight="1" x14ac:dyDescent="0.2">
      <c r="A464" s="43"/>
      <c r="B464" s="43"/>
      <c r="C464" s="2"/>
      <c r="D464" s="22"/>
      <c r="E464" s="43"/>
      <c r="F464" s="43"/>
      <c r="G464" s="43"/>
      <c r="H464" s="43"/>
      <c r="I464" s="43"/>
      <c r="J464" s="43"/>
      <c r="K464" s="43"/>
      <c r="L464" s="43"/>
      <c r="M464" s="43"/>
      <c r="N464" s="43"/>
      <c r="O464" s="43"/>
      <c r="P464" s="43"/>
    </row>
    <row r="465" spans="1:16" ht="19.5" customHeight="1" x14ac:dyDescent="0.2">
      <c r="A465" s="43"/>
      <c r="B465" s="43"/>
      <c r="C465" s="2"/>
      <c r="D465" s="22"/>
      <c r="E465" s="43"/>
      <c r="F465" s="43"/>
      <c r="G465" s="43"/>
      <c r="H465" s="43"/>
      <c r="I465" s="43"/>
      <c r="J465" s="43"/>
      <c r="K465" s="43"/>
      <c r="L465" s="43"/>
      <c r="M465" s="43"/>
      <c r="N465" s="43"/>
      <c r="O465" s="43"/>
      <c r="P465" s="43"/>
    </row>
    <row r="466" spans="1:16" ht="19.5" customHeight="1" x14ac:dyDescent="0.2">
      <c r="A466" s="43"/>
      <c r="B466" s="43"/>
      <c r="C466" s="2"/>
      <c r="D466" s="22"/>
      <c r="E466" s="43"/>
      <c r="F466" s="43"/>
      <c r="G466" s="43"/>
      <c r="H466" s="43"/>
      <c r="I466" s="43"/>
      <c r="J466" s="43"/>
      <c r="K466" s="43"/>
      <c r="L466" s="43"/>
      <c r="M466" s="43"/>
      <c r="N466" s="43"/>
      <c r="O466" s="43"/>
      <c r="P466" s="43"/>
    </row>
    <row r="467" spans="1:16" ht="19.5" customHeight="1" x14ac:dyDescent="0.2">
      <c r="A467" s="43"/>
      <c r="B467" s="43"/>
      <c r="C467" s="2"/>
      <c r="D467" s="22"/>
      <c r="E467" s="43"/>
      <c r="F467" s="43"/>
      <c r="G467" s="43"/>
      <c r="H467" s="43"/>
      <c r="I467" s="43"/>
      <c r="J467" s="43"/>
      <c r="K467" s="43"/>
      <c r="L467" s="43"/>
      <c r="M467" s="43"/>
      <c r="N467" s="43"/>
      <c r="O467" s="43"/>
      <c r="P467" s="43"/>
    </row>
    <row r="468" spans="1:16" ht="19.5" customHeight="1" x14ac:dyDescent="0.2">
      <c r="A468" s="43"/>
      <c r="B468" s="43"/>
      <c r="C468" s="2"/>
      <c r="D468" s="22"/>
      <c r="E468" s="43"/>
      <c r="F468" s="43"/>
      <c r="G468" s="43"/>
      <c r="H468" s="43"/>
      <c r="I468" s="43"/>
      <c r="J468" s="43"/>
      <c r="K468" s="43"/>
      <c r="L468" s="43"/>
      <c r="M468" s="43"/>
      <c r="N468" s="43"/>
      <c r="O468" s="43"/>
      <c r="P468" s="43"/>
    </row>
    <row r="469" spans="1:16" ht="19.5" customHeight="1" x14ac:dyDescent="0.2">
      <c r="A469" s="43"/>
      <c r="B469" s="43"/>
      <c r="C469" s="2"/>
      <c r="D469" s="22"/>
      <c r="E469" s="43"/>
      <c r="F469" s="43"/>
      <c r="G469" s="43"/>
      <c r="H469" s="43"/>
      <c r="I469" s="43"/>
      <c r="J469" s="43"/>
      <c r="K469" s="43"/>
      <c r="L469" s="43"/>
      <c r="M469" s="43"/>
      <c r="N469" s="43"/>
      <c r="O469" s="43"/>
      <c r="P469" s="43"/>
    </row>
    <row r="470" spans="1:16" ht="19.5" customHeight="1" x14ac:dyDescent="0.2">
      <c r="A470" s="43"/>
      <c r="B470" s="43"/>
      <c r="C470" s="2"/>
      <c r="D470" s="22"/>
      <c r="E470" s="43"/>
      <c r="F470" s="43"/>
      <c r="G470" s="43"/>
      <c r="H470" s="43"/>
      <c r="I470" s="43"/>
      <c r="J470" s="43"/>
      <c r="K470" s="43"/>
      <c r="L470" s="43"/>
      <c r="M470" s="43"/>
      <c r="N470" s="43"/>
      <c r="O470" s="43"/>
      <c r="P470" s="43"/>
    </row>
    <row r="471" spans="1:16" ht="19.5" customHeight="1" x14ac:dyDescent="0.2">
      <c r="A471" s="43"/>
      <c r="B471" s="43"/>
      <c r="C471" s="2"/>
      <c r="D471" s="22"/>
      <c r="E471" s="43"/>
      <c r="F471" s="43"/>
      <c r="G471" s="43"/>
      <c r="H471" s="43"/>
      <c r="I471" s="43"/>
      <c r="J471" s="43"/>
      <c r="K471" s="43"/>
      <c r="L471" s="43"/>
      <c r="M471" s="43"/>
      <c r="N471" s="43"/>
      <c r="O471" s="43"/>
      <c r="P471" s="43"/>
    </row>
    <row r="472" spans="1:16" ht="19.5" customHeight="1" x14ac:dyDescent="0.2">
      <c r="A472" s="43"/>
      <c r="B472" s="43"/>
      <c r="C472" s="2"/>
      <c r="D472" s="22"/>
      <c r="E472" s="43"/>
      <c r="F472" s="43"/>
      <c r="G472" s="43"/>
      <c r="H472" s="43"/>
      <c r="I472" s="43"/>
      <c r="J472" s="43"/>
      <c r="K472" s="43"/>
      <c r="L472" s="43"/>
      <c r="M472" s="43"/>
      <c r="N472" s="43"/>
      <c r="O472" s="43"/>
      <c r="P472" s="43"/>
    </row>
    <row r="473" spans="1:16" ht="19.5" customHeight="1" x14ac:dyDescent="0.2">
      <c r="A473" s="43"/>
      <c r="B473" s="43"/>
      <c r="C473" s="2"/>
      <c r="D473" s="22"/>
      <c r="E473" s="43"/>
      <c r="F473" s="43"/>
      <c r="G473" s="43"/>
      <c r="H473" s="43"/>
      <c r="I473" s="43"/>
      <c r="J473" s="43"/>
      <c r="K473" s="43"/>
      <c r="L473" s="43"/>
      <c r="M473" s="43"/>
      <c r="N473" s="43"/>
      <c r="O473" s="43"/>
      <c r="P473" s="43"/>
    </row>
    <row r="474" spans="1:16" ht="19.5" customHeight="1" x14ac:dyDescent="0.2">
      <c r="A474" s="43"/>
      <c r="B474" s="43"/>
      <c r="C474" s="2"/>
      <c r="D474" s="22"/>
      <c r="E474" s="43"/>
      <c r="F474" s="43"/>
      <c r="G474" s="43"/>
      <c r="H474" s="43"/>
      <c r="I474" s="43"/>
      <c r="J474" s="43"/>
      <c r="K474" s="43"/>
      <c r="L474" s="43"/>
      <c r="M474" s="43"/>
      <c r="N474" s="43"/>
      <c r="O474" s="43"/>
      <c r="P474" s="43"/>
    </row>
    <row r="475" spans="1:16" ht="19.5" customHeight="1" x14ac:dyDescent="0.2">
      <c r="A475" s="43"/>
      <c r="B475" s="43"/>
      <c r="C475" s="2"/>
      <c r="D475" s="22"/>
      <c r="E475" s="43"/>
      <c r="F475" s="43"/>
      <c r="G475" s="43"/>
      <c r="H475" s="43"/>
      <c r="I475" s="43"/>
      <c r="J475" s="43"/>
      <c r="K475" s="43"/>
      <c r="L475" s="43"/>
      <c r="M475" s="43"/>
      <c r="N475" s="43"/>
      <c r="O475" s="43"/>
      <c r="P475" s="43"/>
    </row>
    <row r="476" spans="1:16" ht="19.5" customHeight="1" x14ac:dyDescent="0.2">
      <c r="A476" s="43"/>
      <c r="B476" s="43"/>
      <c r="C476" s="2"/>
      <c r="D476" s="22"/>
      <c r="E476" s="43"/>
      <c r="F476" s="43"/>
      <c r="G476" s="43"/>
      <c r="H476" s="43"/>
      <c r="I476" s="43"/>
      <c r="J476" s="43"/>
      <c r="K476" s="43"/>
      <c r="L476" s="43"/>
      <c r="M476" s="43"/>
      <c r="N476" s="43"/>
      <c r="O476" s="43"/>
      <c r="P476" s="43"/>
    </row>
    <row r="477" spans="1:16" ht="19.5" customHeight="1" x14ac:dyDescent="0.2">
      <c r="A477" s="43"/>
      <c r="B477" s="43"/>
      <c r="C477" s="2"/>
      <c r="D477" s="22"/>
      <c r="E477" s="43"/>
      <c r="F477" s="43"/>
      <c r="G477" s="43"/>
      <c r="H477" s="43"/>
      <c r="I477" s="43"/>
      <c r="J477" s="43"/>
      <c r="K477" s="43"/>
      <c r="L477" s="43"/>
      <c r="M477" s="43"/>
      <c r="N477" s="43"/>
      <c r="O477" s="43"/>
      <c r="P477" s="43"/>
    </row>
    <row r="478" spans="1:16" ht="19.5" customHeight="1" x14ac:dyDescent="0.2">
      <c r="A478" s="43"/>
      <c r="B478" s="43"/>
      <c r="C478" s="2"/>
      <c r="D478" s="22"/>
      <c r="E478" s="43"/>
      <c r="F478" s="43"/>
      <c r="G478" s="43"/>
      <c r="H478" s="43"/>
      <c r="I478" s="43"/>
      <c r="J478" s="43"/>
      <c r="K478" s="43"/>
      <c r="L478" s="43"/>
      <c r="M478" s="43"/>
      <c r="N478" s="43"/>
      <c r="O478" s="43"/>
      <c r="P478" s="43"/>
    </row>
    <row r="479" spans="1:16" ht="19.5" customHeight="1" x14ac:dyDescent="0.2">
      <c r="A479" s="43"/>
      <c r="B479" s="43"/>
      <c r="C479" s="2"/>
      <c r="D479" s="22"/>
      <c r="E479" s="43"/>
      <c r="F479" s="43"/>
      <c r="G479" s="43"/>
      <c r="H479" s="43"/>
      <c r="I479" s="43"/>
      <c r="J479" s="43"/>
      <c r="K479" s="43"/>
      <c r="L479" s="43"/>
      <c r="M479" s="43"/>
      <c r="N479" s="43"/>
      <c r="O479" s="43"/>
      <c r="P479" s="43"/>
    </row>
    <row r="480" spans="1:16" ht="19.5" customHeight="1" x14ac:dyDescent="0.2">
      <c r="A480" s="43"/>
      <c r="B480" s="43"/>
      <c r="C480" s="2"/>
      <c r="D480" s="22"/>
      <c r="E480" s="43"/>
      <c r="F480" s="43"/>
      <c r="G480" s="43"/>
      <c r="H480" s="43"/>
      <c r="I480" s="43"/>
      <c r="J480" s="43"/>
      <c r="K480" s="43"/>
      <c r="L480" s="43"/>
      <c r="M480" s="43"/>
      <c r="N480" s="43"/>
      <c r="O480" s="43"/>
      <c r="P480" s="43"/>
    </row>
    <row r="481" spans="1:16" ht="19.5" customHeight="1" x14ac:dyDescent="0.2">
      <c r="A481" s="43"/>
      <c r="B481" s="43"/>
      <c r="C481" s="2"/>
      <c r="D481" s="22"/>
      <c r="E481" s="43"/>
      <c r="F481" s="43"/>
      <c r="G481" s="43"/>
      <c r="H481" s="43"/>
      <c r="I481" s="43"/>
      <c r="J481" s="43"/>
      <c r="K481" s="43"/>
      <c r="L481" s="43"/>
      <c r="M481" s="43"/>
      <c r="N481" s="43"/>
      <c r="O481" s="43"/>
      <c r="P481" s="43"/>
    </row>
    <row r="482" spans="1:16" ht="19.5" customHeight="1" x14ac:dyDescent="0.2">
      <c r="A482" s="43"/>
      <c r="B482" s="43"/>
      <c r="C482" s="2"/>
      <c r="D482" s="22"/>
      <c r="E482" s="43"/>
      <c r="F482" s="43"/>
      <c r="G482" s="43"/>
      <c r="H482" s="43"/>
      <c r="I482" s="43"/>
      <c r="J482" s="43"/>
      <c r="K482" s="43"/>
      <c r="L482" s="43"/>
      <c r="M482" s="43"/>
      <c r="N482" s="43"/>
      <c r="O482" s="43"/>
      <c r="P482" s="43"/>
    </row>
    <row r="483" spans="1:16" ht="19.5" customHeight="1" x14ac:dyDescent="0.2">
      <c r="A483" s="43"/>
      <c r="B483" s="43"/>
      <c r="C483" s="2"/>
      <c r="D483" s="22"/>
      <c r="E483" s="43"/>
      <c r="F483" s="43"/>
      <c r="G483" s="43"/>
      <c r="H483" s="43"/>
      <c r="I483" s="43"/>
      <c r="J483" s="43"/>
      <c r="K483" s="43"/>
      <c r="L483" s="43"/>
      <c r="M483" s="43"/>
      <c r="N483" s="43"/>
      <c r="O483" s="43"/>
      <c r="P483" s="43"/>
    </row>
    <row r="484" spans="1:16" ht="19.5" customHeight="1" x14ac:dyDescent="0.2">
      <c r="A484" s="43"/>
      <c r="B484" s="43"/>
      <c r="C484" s="2"/>
      <c r="D484" s="22"/>
      <c r="E484" s="43"/>
      <c r="F484" s="43"/>
      <c r="G484" s="43"/>
      <c r="H484" s="43"/>
      <c r="I484" s="43"/>
      <c r="J484" s="43"/>
      <c r="K484" s="43"/>
      <c r="L484" s="43"/>
      <c r="M484" s="43"/>
      <c r="N484" s="43"/>
      <c r="O484" s="43"/>
      <c r="P484" s="43"/>
    </row>
    <row r="485" spans="1:16" ht="19.5" customHeight="1" x14ac:dyDescent="0.2">
      <c r="A485" s="43"/>
      <c r="B485" s="43"/>
      <c r="C485" s="2"/>
      <c r="D485" s="22"/>
      <c r="E485" s="43"/>
      <c r="F485" s="43"/>
      <c r="G485" s="43"/>
      <c r="H485" s="43"/>
      <c r="I485" s="43"/>
      <c r="J485" s="43"/>
      <c r="K485" s="43"/>
      <c r="L485" s="43"/>
      <c r="M485" s="43"/>
      <c r="N485" s="43"/>
      <c r="O485" s="43"/>
      <c r="P485" s="43"/>
    </row>
    <row r="486" spans="1:16" ht="19.5" customHeight="1" x14ac:dyDescent="0.2">
      <c r="A486" s="43"/>
      <c r="B486" s="43"/>
      <c r="C486" s="2"/>
      <c r="D486" s="22"/>
      <c r="E486" s="43"/>
      <c r="F486" s="43"/>
      <c r="G486" s="43"/>
      <c r="H486" s="43"/>
      <c r="I486" s="43"/>
      <c r="J486" s="43"/>
      <c r="K486" s="43"/>
      <c r="L486" s="43"/>
      <c r="M486" s="43"/>
      <c r="N486" s="43"/>
      <c r="O486" s="43"/>
      <c r="P486" s="43"/>
    </row>
    <row r="487" spans="1:16" ht="19.5" customHeight="1" x14ac:dyDescent="0.2">
      <c r="A487" s="43"/>
      <c r="B487" s="43"/>
      <c r="C487" s="2"/>
      <c r="D487" s="22"/>
      <c r="E487" s="43"/>
      <c r="F487" s="43"/>
      <c r="G487" s="43"/>
      <c r="H487" s="43"/>
      <c r="I487" s="43"/>
      <c r="J487" s="43"/>
      <c r="K487" s="43"/>
      <c r="L487" s="43"/>
      <c r="M487" s="43"/>
      <c r="N487" s="43"/>
      <c r="O487" s="43"/>
      <c r="P487" s="43"/>
    </row>
    <row r="488" spans="1:16" ht="19.5" customHeight="1" x14ac:dyDescent="0.2">
      <c r="A488" s="43"/>
      <c r="B488" s="43"/>
      <c r="C488" s="2"/>
      <c r="D488" s="22"/>
      <c r="E488" s="43"/>
      <c r="F488" s="43"/>
      <c r="G488" s="43"/>
      <c r="H488" s="43"/>
      <c r="I488" s="43"/>
      <c r="J488" s="43"/>
      <c r="K488" s="43"/>
      <c r="L488" s="43"/>
      <c r="M488" s="43"/>
      <c r="N488" s="43"/>
      <c r="O488" s="43"/>
      <c r="P488" s="43"/>
    </row>
    <row r="489" spans="1:16" ht="19.5" customHeight="1" x14ac:dyDescent="0.2">
      <c r="A489" s="43"/>
      <c r="B489" s="43"/>
      <c r="C489" s="2"/>
      <c r="D489" s="22"/>
      <c r="E489" s="43"/>
      <c r="F489" s="43"/>
      <c r="G489" s="43"/>
      <c r="H489" s="43"/>
      <c r="I489" s="43"/>
      <c r="J489" s="43"/>
      <c r="K489" s="43"/>
      <c r="L489" s="43"/>
      <c r="M489" s="43"/>
      <c r="N489" s="43"/>
      <c r="O489" s="43"/>
      <c r="P489" s="43"/>
    </row>
    <row r="490" spans="1:16" ht="19.5" customHeight="1" x14ac:dyDescent="0.2">
      <c r="A490" s="43"/>
      <c r="B490" s="43"/>
      <c r="C490" s="2"/>
      <c r="D490" s="22"/>
      <c r="E490" s="43"/>
      <c r="F490" s="43"/>
      <c r="G490" s="43"/>
      <c r="H490" s="43"/>
      <c r="I490" s="43"/>
      <c r="J490" s="43"/>
      <c r="K490" s="43"/>
      <c r="L490" s="43"/>
      <c r="M490" s="43"/>
      <c r="N490" s="43"/>
      <c r="O490" s="43"/>
      <c r="P490" s="43"/>
    </row>
    <row r="491" spans="1:16" ht="19.5" customHeight="1" x14ac:dyDescent="0.2">
      <c r="A491" s="43"/>
      <c r="B491" s="43"/>
      <c r="C491" s="2"/>
      <c r="D491" s="22"/>
      <c r="E491" s="43"/>
      <c r="F491" s="43"/>
      <c r="G491" s="43"/>
      <c r="H491" s="43"/>
      <c r="I491" s="43"/>
      <c r="J491" s="43"/>
      <c r="K491" s="43"/>
      <c r="L491" s="43"/>
      <c r="M491" s="43"/>
      <c r="N491" s="43"/>
      <c r="O491" s="43"/>
      <c r="P491" s="43"/>
    </row>
    <row r="492" spans="1:16" ht="19.5" customHeight="1" x14ac:dyDescent="0.2">
      <c r="A492" s="43"/>
      <c r="B492" s="43"/>
      <c r="C492" s="2"/>
      <c r="D492" s="22"/>
      <c r="E492" s="43"/>
      <c r="F492" s="43"/>
      <c r="G492" s="43"/>
      <c r="H492" s="43"/>
      <c r="I492" s="43"/>
      <c r="J492" s="43"/>
      <c r="K492" s="43"/>
      <c r="L492" s="43"/>
      <c r="M492" s="43"/>
      <c r="N492" s="43"/>
      <c r="O492" s="43"/>
      <c r="P492" s="43"/>
    </row>
    <row r="493" spans="1:16" ht="19.5" customHeight="1" x14ac:dyDescent="0.2">
      <c r="A493" s="43"/>
      <c r="B493" s="43"/>
      <c r="C493" s="2"/>
      <c r="D493" s="22"/>
      <c r="E493" s="43"/>
      <c r="F493" s="43"/>
      <c r="G493" s="43"/>
      <c r="H493" s="43"/>
      <c r="I493" s="43"/>
      <c r="J493" s="43"/>
      <c r="K493" s="43"/>
      <c r="L493" s="43"/>
      <c r="M493" s="43"/>
      <c r="N493" s="43"/>
      <c r="O493" s="43"/>
      <c r="P493" s="43"/>
    </row>
    <row r="494" spans="1:16" ht="19.5" customHeight="1" x14ac:dyDescent="0.2">
      <c r="A494" s="43"/>
      <c r="B494" s="43"/>
      <c r="C494" s="2"/>
      <c r="D494" s="22"/>
      <c r="E494" s="43"/>
      <c r="F494" s="43"/>
      <c r="G494" s="43"/>
      <c r="H494" s="43"/>
      <c r="I494" s="43"/>
      <c r="J494" s="43"/>
      <c r="K494" s="43"/>
      <c r="L494" s="43"/>
      <c r="M494" s="43"/>
      <c r="N494" s="43"/>
      <c r="O494" s="43"/>
      <c r="P494" s="43"/>
    </row>
    <row r="495" spans="1:16" ht="19.5" customHeight="1" x14ac:dyDescent="0.2">
      <c r="A495" s="43"/>
      <c r="B495" s="43"/>
      <c r="C495" s="2"/>
      <c r="D495" s="22"/>
      <c r="E495" s="43"/>
      <c r="F495" s="43"/>
      <c r="G495" s="43"/>
      <c r="H495" s="43"/>
      <c r="I495" s="43"/>
      <c r="J495" s="43"/>
      <c r="K495" s="43"/>
      <c r="L495" s="43"/>
      <c r="M495" s="43"/>
      <c r="N495" s="43"/>
      <c r="O495" s="43"/>
      <c r="P495" s="43"/>
    </row>
    <row r="496" spans="1:16" ht="19.5" customHeight="1" x14ac:dyDescent="0.2">
      <c r="A496" s="43"/>
      <c r="B496" s="43"/>
      <c r="C496" s="2"/>
      <c r="D496" s="22"/>
      <c r="E496" s="43"/>
      <c r="F496" s="43"/>
      <c r="G496" s="43"/>
      <c r="H496" s="43"/>
      <c r="I496" s="43"/>
      <c r="J496" s="43"/>
      <c r="K496" s="43"/>
      <c r="L496" s="43"/>
      <c r="M496" s="43"/>
      <c r="N496" s="43"/>
      <c r="O496" s="43"/>
      <c r="P496" s="43"/>
    </row>
    <row r="497" spans="1:16" ht="19.5" customHeight="1" x14ac:dyDescent="0.2">
      <c r="A497" s="43"/>
      <c r="B497" s="43"/>
      <c r="C497" s="2"/>
      <c r="D497" s="22"/>
      <c r="E497" s="43"/>
      <c r="F497" s="43"/>
      <c r="G497" s="43"/>
      <c r="H497" s="43"/>
      <c r="I497" s="43"/>
      <c r="J497" s="43"/>
      <c r="K497" s="43"/>
      <c r="L497" s="43"/>
      <c r="M497" s="43"/>
      <c r="N497" s="43"/>
      <c r="O497" s="43"/>
      <c r="P497" s="43"/>
    </row>
    <row r="498" spans="1:16" ht="19.5" customHeight="1" x14ac:dyDescent="0.2">
      <c r="A498" s="43"/>
      <c r="B498" s="43"/>
      <c r="C498" s="2"/>
      <c r="D498" s="22"/>
      <c r="E498" s="43"/>
      <c r="F498" s="43"/>
      <c r="G498" s="43"/>
      <c r="H498" s="43"/>
      <c r="I498" s="43"/>
      <c r="J498" s="43"/>
      <c r="K498" s="43"/>
      <c r="L498" s="43"/>
      <c r="M498" s="43"/>
      <c r="N498" s="43"/>
      <c r="O498" s="43"/>
      <c r="P498" s="43"/>
    </row>
    <row r="499" spans="1:16" ht="19.5" customHeight="1" x14ac:dyDescent="0.2">
      <c r="A499" s="43"/>
      <c r="B499" s="43"/>
      <c r="C499" s="2"/>
      <c r="D499" s="22"/>
      <c r="E499" s="43"/>
      <c r="F499" s="43"/>
      <c r="G499" s="43"/>
      <c r="H499" s="43"/>
      <c r="I499" s="43"/>
      <c r="J499" s="43"/>
      <c r="K499" s="43"/>
      <c r="L499" s="43"/>
      <c r="M499" s="43"/>
      <c r="N499" s="43"/>
      <c r="O499" s="43"/>
      <c r="P499" s="43"/>
    </row>
    <row r="500" spans="1:16" ht="19.5" customHeight="1" x14ac:dyDescent="0.2">
      <c r="A500" s="43"/>
      <c r="B500" s="43"/>
      <c r="C500" s="2"/>
      <c r="D500" s="22"/>
      <c r="E500" s="43"/>
      <c r="F500" s="43"/>
      <c r="G500" s="43"/>
      <c r="H500" s="43"/>
      <c r="I500" s="43"/>
      <c r="J500" s="43"/>
      <c r="K500" s="43"/>
      <c r="L500" s="43"/>
      <c r="M500" s="43"/>
      <c r="N500" s="43"/>
      <c r="O500" s="43"/>
      <c r="P500" s="43"/>
    </row>
    <row r="501" spans="1:16" ht="19.5" customHeight="1" x14ac:dyDescent="0.2">
      <c r="A501" s="43"/>
      <c r="B501" s="43"/>
      <c r="C501" s="2"/>
      <c r="D501" s="22"/>
      <c r="E501" s="43"/>
      <c r="F501" s="43"/>
      <c r="G501" s="43"/>
      <c r="H501" s="43"/>
      <c r="I501" s="43"/>
      <c r="J501" s="43"/>
      <c r="K501" s="43"/>
      <c r="L501" s="43"/>
      <c r="M501" s="43"/>
      <c r="N501" s="43"/>
      <c r="O501" s="43"/>
      <c r="P501" s="43"/>
    </row>
    <row r="502" spans="1:16" ht="19.5" customHeight="1" x14ac:dyDescent="0.2">
      <c r="A502" s="43"/>
      <c r="B502" s="43"/>
      <c r="C502" s="2"/>
      <c r="D502" s="22"/>
      <c r="E502" s="43"/>
      <c r="F502" s="43"/>
      <c r="G502" s="43"/>
      <c r="H502" s="43"/>
      <c r="I502" s="43"/>
      <c r="J502" s="43"/>
      <c r="K502" s="43"/>
      <c r="L502" s="43"/>
      <c r="M502" s="43"/>
      <c r="N502" s="43"/>
      <c r="O502" s="43"/>
      <c r="P502" s="43"/>
    </row>
    <row r="503" spans="1:16" ht="19.5" customHeight="1" x14ac:dyDescent="0.2">
      <c r="A503" s="43"/>
      <c r="B503" s="43"/>
      <c r="C503" s="2"/>
      <c r="D503" s="22"/>
      <c r="E503" s="43"/>
      <c r="F503" s="43"/>
      <c r="G503" s="43"/>
      <c r="H503" s="43"/>
      <c r="I503" s="43"/>
      <c r="J503" s="43"/>
      <c r="K503" s="43"/>
      <c r="L503" s="43"/>
      <c r="M503" s="43"/>
      <c r="N503" s="43"/>
      <c r="O503" s="43"/>
      <c r="P503" s="43"/>
    </row>
    <row r="504" spans="1:16" ht="19.5" customHeight="1" x14ac:dyDescent="0.2">
      <c r="A504" s="43"/>
      <c r="B504" s="43"/>
      <c r="C504" s="2"/>
      <c r="D504" s="22"/>
      <c r="E504" s="43"/>
      <c r="F504" s="43"/>
      <c r="G504" s="43"/>
      <c r="H504" s="43"/>
      <c r="I504" s="43"/>
      <c r="J504" s="43"/>
      <c r="K504" s="43"/>
      <c r="L504" s="43"/>
      <c r="M504" s="43"/>
      <c r="N504" s="43"/>
      <c r="O504" s="43"/>
      <c r="P504" s="43"/>
    </row>
    <row r="505" spans="1:16" ht="19.5" customHeight="1" x14ac:dyDescent="0.2">
      <c r="A505" s="43"/>
      <c r="B505" s="43"/>
      <c r="C505" s="2"/>
      <c r="D505" s="22"/>
      <c r="E505" s="43"/>
      <c r="F505" s="43"/>
      <c r="G505" s="43"/>
      <c r="H505" s="43"/>
      <c r="I505" s="43"/>
      <c r="J505" s="43"/>
      <c r="K505" s="43"/>
      <c r="L505" s="43"/>
      <c r="M505" s="43"/>
      <c r="N505" s="43"/>
      <c r="O505" s="43"/>
      <c r="P505" s="43"/>
    </row>
    <row r="506" spans="1:16" ht="19.5" customHeight="1" x14ac:dyDescent="0.2">
      <c r="A506" s="43"/>
      <c r="B506" s="43"/>
      <c r="C506" s="2"/>
      <c r="D506" s="22"/>
      <c r="E506" s="43"/>
      <c r="F506" s="43"/>
      <c r="G506" s="43"/>
      <c r="H506" s="43"/>
      <c r="I506" s="43"/>
      <c r="J506" s="43"/>
      <c r="K506" s="43"/>
      <c r="L506" s="43"/>
      <c r="M506" s="43"/>
      <c r="N506" s="43"/>
      <c r="O506" s="43"/>
      <c r="P506" s="43"/>
    </row>
    <row r="507" spans="1:16" ht="19.5" customHeight="1" x14ac:dyDescent="0.2">
      <c r="A507" s="43"/>
      <c r="B507" s="43"/>
      <c r="C507" s="2"/>
      <c r="D507" s="22"/>
      <c r="E507" s="43"/>
      <c r="F507" s="43"/>
      <c r="G507" s="43"/>
      <c r="H507" s="43"/>
      <c r="I507" s="43"/>
      <c r="J507" s="43"/>
      <c r="K507" s="43"/>
      <c r="L507" s="43"/>
      <c r="M507" s="43"/>
      <c r="N507" s="43"/>
      <c r="O507" s="43"/>
      <c r="P507" s="43"/>
    </row>
    <row r="508" spans="1:16" ht="19.5" customHeight="1" x14ac:dyDescent="0.2">
      <c r="A508" s="43"/>
      <c r="B508" s="43"/>
      <c r="C508" s="2"/>
      <c r="D508" s="22"/>
      <c r="E508" s="43"/>
      <c r="F508" s="43"/>
      <c r="G508" s="43"/>
      <c r="H508" s="43"/>
      <c r="I508" s="43"/>
      <c r="J508" s="43"/>
      <c r="K508" s="43"/>
      <c r="L508" s="43"/>
      <c r="M508" s="43"/>
      <c r="N508" s="43"/>
      <c r="O508" s="43"/>
      <c r="P508" s="43"/>
    </row>
    <row r="509" spans="1:16" ht="19.5" customHeight="1" x14ac:dyDescent="0.2">
      <c r="A509" s="43"/>
      <c r="B509" s="43"/>
      <c r="C509" s="2"/>
      <c r="D509" s="22"/>
      <c r="E509" s="43"/>
      <c r="F509" s="43"/>
      <c r="G509" s="43"/>
      <c r="H509" s="43"/>
      <c r="I509" s="43"/>
      <c r="J509" s="43"/>
      <c r="K509" s="43"/>
      <c r="L509" s="43"/>
      <c r="M509" s="43"/>
      <c r="N509" s="43"/>
      <c r="O509" s="43"/>
      <c r="P509" s="43"/>
    </row>
    <row r="510" spans="1:16" ht="19.5" customHeight="1" x14ac:dyDescent="0.2">
      <c r="A510" s="43"/>
      <c r="B510" s="43"/>
      <c r="C510" s="2"/>
      <c r="D510" s="22"/>
      <c r="E510" s="43"/>
      <c r="F510" s="43"/>
      <c r="G510" s="43"/>
      <c r="H510" s="43"/>
      <c r="I510" s="43"/>
      <c r="J510" s="43"/>
      <c r="K510" s="43"/>
      <c r="L510" s="43"/>
      <c r="M510" s="43"/>
      <c r="N510" s="43"/>
      <c r="O510" s="43"/>
      <c r="P510" s="43"/>
    </row>
    <row r="511" spans="1:16" ht="19.5" customHeight="1" x14ac:dyDescent="0.2">
      <c r="A511" s="43"/>
      <c r="B511" s="43"/>
      <c r="C511" s="2"/>
      <c r="D511" s="22"/>
      <c r="E511" s="43"/>
      <c r="F511" s="43"/>
      <c r="G511" s="43"/>
      <c r="H511" s="43"/>
      <c r="I511" s="43"/>
      <c r="J511" s="43"/>
      <c r="K511" s="43"/>
      <c r="L511" s="43"/>
      <c r="M511" s="43"/>
      <c r="N511" s="43"/>
      <c r="O511" s="43"/>
      <c r="P511" s="43"/>
    </row>
    <row r="512" spans="1:16" ht="19.5" customHeight="1" x14ac:dyDescent="0.2">
      <c r="A512" s="43"/>
      <c r="B512" s="43"/>
      <c r="C512" s="2"/>
      <c r="D512" s="22"/>
      <c r="E512" s="43"/>
      <c r="F512" s="43"/>
      <c r="G512" s="43"/>
      <c r="H512" s="43"/>
      <c r="I512" s="43"/>
      <c r="J512" s="43"/>
      <c r="K512" s="43"/>
      <c r="L512" s="43"/>
      <c r="M512" s="43"/>
      <c r="N512" s="43"/>
      <c r="O512" s="43"/>
      <c r="P512" s="43"/>
    </row>
    <row r="513" spans="1:16" ht="19.5" customHeight="1" x14ac:dyDescent="0.2">
      <c r="A513" s="43"/>
      <c r="B513" s="43"/>
      <c r="C513" s="2"/>
      <c r="D513" s="22"/>
      <c r="E513" s="43"/>
      <c r="F513" s="43"/>
      <c r="G513" s="43"/>
      <c r="H513" s="43"/>
      <c r="I513" s="43"/>
      <c r="J513" s="43"/>
      <c r="K513" s="43"/>
      <c r="L513" s="43"/>
      <c r="M513" s="43"/>
      <c r="N513" s="43"/>
      <c r="O513" s="43"/>
      <c r="P513" s="43"/>
    </row>
    <row r="514" spans="1:16" ht="19.5" customHeight="1" x14ac:dyDescent="0.2">
      <c r="A514" s="43"/>
      <c r="B514" s="43"/>
      <c r="C514" s="2"/>
      <c r="D514" s="22"/>
      <c r="E514" s="43"/>
      <c r="F514" s="43"/>
      <c r="G514" s="43"/>
      <c r="H514" s="43"/>
      <c r="I514" s="43"/>
      <c r="J514" s="43"/>
      <c r="K514" s="43"/>
      <c r="L514" s="43"/>
      <c r="M514" s="43"/>
      <c r="N514" s="43"/>
      <c r="O514" s="43"/>
      <c r="P514" s="43"/>
    </row>
    <row r="515" spans="1:16" ht="19.5" customHeight="1" x14ac:dyDescent="0.2">
      <c r="A515" s="43"/>
      <c r="B515" s="43"/>
      <c r="C515" s="2"/>
      <c r="D515" s="22"/>
      <c r="E515" s="43"/>
      <c r="F515" s="43"/>
      <c r="G515" s="43"/>
      <c r="H515" s="43"/>
      <c r="I515" s="43"/>
      <c r="J515" s="43"/>
      <c r="K515" s="43"/>
      <c r="L515" s="43"/>
      <c r="M515" s="43"/>
      <c r="N515" s="43"/>
      <c r="O515" s="43"/>
      <c r="P515" s="43"/>
    </row>
    <row r="516" spans="1:16" ht="19.5" customHeight="1" x14ac:dyDescent="0.2">
      <c r="A516" s="43"/>
      <c r="B516" s="43"/>
      <c r="C516" s="2"/>
      <c r="D516" s="22"/>
      <c r="E516" s="43"/>
      <c r="F516" s="43"/>
      <c r="G516" s="43"/>
      <c r="H516" s="43"/>
      <c r="I516" s="43"/>
      <c r="J516" s="43"/>
      <c r="K516" s="43"/>
      <c r="L516" s="43"/>
      <c r="M516" s="43"/>
      <c r="N516" s="43"/>
      <c r="O516" s="43"/>
      <c r="P516" s="43"/>
    </row>
    <row r="517" spans="1:16" ht="19.5" customHeight="1" x14ac:dyDescent="0.2">
      <c r="A517" s="43"/>
      <c r="B517" s="43"/>
      <c r="C517" s="2"/>
      <c r="D517" s="22"/>
      <c r="E517" s="43"/>
      <c r="F517" s="43"/>
      <c r="G517" s="43"/>
      <c r="H517" s="43"/>
      <c r="I517" s="43"/>
      <c r="J517" s="43"/>
      <c r="K517" s="43"/>
      <c r="L517" s="43"/>
      <c r="M517" s="43"/>
      <c r="N517" s="43"/>
      <c r="O517" s="43"/>
      <c r="P517" s="43"/>
    </row>
    <row r="518" spans="1:16" ht="19.5" customHeight="1" x14ac:dyDescent="0.2">
      <c r="A518" s="43"/>
      <c r="B518" s="43"/>
      <c r="C518" s="2"/>
      <c r="D518" s="22"/>
      <c r="E518" s="43"/>
      <c r="F518" s="43"/>
      <c r="G518" s="43"/>
      <c r="H518" s="43"/>
      <c r="I518" s="43"/>
      <c r="J518" s="43"/>
      <c r="K518" s="43"/>
      <c r="L518" s="43"/>
      <c r="M518" s="43"/>
      <c r="N518" s="43"/>
      <c r="O518" s="43"/>
      <c r="P518" s="43"/>
    </row>
    <row r="519" spans="1:16" ht="19.5" customHeight="1" x14ac:dyDescent="0.2">
      <c r="A519" s="43"/>
      <c r="B519" s="43"/>
      <c r="C519" s="2"/>
      <c r="D519" s="22"/>
      <c r="E519" s="43"/>
      <c r="F519" s="43"/>
      <c r="G519" s="43"/>
      <c r="H519" s="43"/>
      <c r="I519" s="43"/>
      <c r="J519" s="43"/>
      <c r="K519" s="43"/>
      <c r="L519" s="43"/>
      <c r="M519" s="43"/>
      <c r="N519" s="43"/>
      <c r="O519" s="43"/>
      <c r="P519" s="43"/>
    </row>
    <row r="520" spans="1:16" ht="19.5" customHeight="1" x14ac:dyDescent="0.2">
      <c r="A520" s="43"/>
      <c r="B520" s="43"/>
      <c r="C520" s="2"/>
      <c r="D520" s="22"/>
      <c r="E520" s="43"/>
      <c r="F520" s="43"/>
      <c r="G520" s="43"/>
      <c r="H520" s="43"/>
      <c r="I520" s="43"/>
      <c r="J520" s="43"/>
      <c r="K520" s="43"/>
      <c r="L520" s="43"/>
      <c r="M520" s="43"/>
      <c r="N520" s="43"/>
      <c r="O520" s="43"/>
      <c r="P520" s="43"/>
    </row>
    <row r="521" spans="1:16" ht="19.5" customHeight="1" x14ac:dyDescent="0.2">
      <c r="A521" s="43"/>
      <c r="B521" s="43"/>
      <c r="C521" s="2"/>
      <c r="D521" s="22"/>
      <c r="E521" s="43"/>
      <c r="F521" s="43"/>
      <c r="G521" s="43"/>
      <c r="H521" s="43"/>
      <c r="I521" s="43"/>
      <c r="J521" s="43"/>
      <c r="K521" s="43"/>
      <c r="L521" s="43"/>
      <c r="M521" s="43"/>
      <c r="N521" s="43"/>
      <c r="O521" s="43"/>
      <c r="P521" s="43"/>
    </row>
    <row r="522" spans="1:16" ht="19.5" customHeight="1" x14ac:dyDescent="0.2">
      <c r="A522" s="43"/>
      <c r="B522" s="43"/>
      <c r="C522" s="2"/>
      <c r="D522" s="22"/>
      <c r="E522" s="43"/>
      <c r="F522" s="43"/>
      <c r="G522" s="43"/>
      <c r="H522" s="43"/>
      <c r="I522" s="43"/>
      <c r="J522" s="43"/>
      <c r="K522" s="43"/>
      <c r="L522" s="43"/>
      <c r="M522" s="43"/>
      <c r="N522" s="43"/>
      <c r="O522" s="43"/>
      <c r="P522" s="43"/>
    </row>
    <row r="523" spans="1:16" ht="19.5" customHeight="1" x14ac:dyDescent="0.2">
      <c r="A523" s="43"/>
      <c r="B523" s="43"/>
      <c r="C523" s="2"/>
      <c r="D523" s="22"/>
      <c r="E523" s="43"/>
      <c r="F523" s="43"/>
      <c r="G523" s="43"/>
      <c r="H523" s="43"/>
      <c r="I523" s="43"/>
      <c r="J523" s="43"/>
      <c r="K523" s="43"/>
      <c r="L523" s="43"/>
      <c r="M523" s="43"/>
      <c r="N523" s="43"/>
      <c r="O523" s="43"/>
      <c r="P523" s="43"/>
    </row>
    <row r="524" spans="1:16" ht="19.5" customHeight="1" x14ac:dyDescent="0.2">
      <c r="A524" s="43"/>
      <c r="B524" s="43"/>
      <c r="C524" s="2"/>
      <c r="D524" s="22"/>
      <c r="E524" s="43"/>
      <c r="F524" s="43"/>
      <c r="G524" s="43"/>
      <c r="H524" s="43"/>
      <c r="I524" s="43"/>
      <c r="J524" s="43"/>
      <c r="K524" s="43"/>
      <c r="L524" s="43"/>
      <c r="M524" s="43"/>
      <c r="N524" s="43"/>
      <c r="O524" s="43"/>
      <c r="P524" s="43"/>
    </row>
    <row r="525" spans="1:16" ht="19.5" customHeight="1" x14ac:dyDescent="0.2">
      <c r="A525" s="43"/>
      <c r="B525" s="43"/>
      <c r="C525" s="2"/>
      <c r="D525" s="22"/>
      <c r="E525" s="43"/>
      <c r="F525" s="43"/>
      <c r="G525" s="43"/>
      <c r="H525" s="43"/>
      <c r="I525" s="43"/>
      <c r="J525" s="43"/>
      <c r="K525" s="43"/>
      <c r="L525" s="43"/>
      <c r="M525" s="43"/>
      <c r="N525" s="43"/>
      <c r="O525" s="43"/>
      <c r="P525" s="43"/>
    </row>
    <row r="526" spans="1:16" ht="19.5" customHeight="1" x14ac:dyDescent="0.2">
      <c r="A526" s="43"/>
      <c r="B526" s="43"/>
      <c r="C526" s="2"/>
      <c r="D526" s="22"/>
      <c r="E526" s="43"/>
      <c r="F526" s="43"/>
      <c r="G526" s="43"/>
      <c r="H526" s="43"/>
      <c r="I526" s="43"/>
      <c r="J526" s="43"/>
      <c r="K526" s="43"/>
      <c r="L526" s="43"/>
      <c r="M526" s="43"/>
      <c r="N526" s="43"/>
      <c r="O526" s="43"/>
      <c r="P526" s="43"/>
    </row>
    <row r="527" spans="1:16" ht="19.5" customHeight="1" x14ac:dyDescent="0.2">
      <c r="A527" s="43"/>
      <c r="B527" s="43"/>
      <c r="C527" s="2"/>
      <c r="D527" s="22"/>
      <c r="E527" s="43"/>
      <c r="F527" s="43"/>
      <c r="G527" s="43"/>
      <c r="H527" s="43"/>
      <c r="I527" s="43"/>
      <c r="J527" s="43"/>
      <c r="K527" s="43"/>
      <c r="L527" s="43"/>
      <c r="M527" s="43"/>
      <c r="N527" s="43"/>
      <c r="O527" s="43"/>
      <c r="P527" s="43"/>
    </row>
    <row r="528" spans="1:16" ht="19.5" customHeight="1" x14ac:dyDescent="0.2">
      <c r="A528" s="43"/>
      <c r="B528" s="43"/>
      <c r="C528" s="2"/>
      <c r="D528" s="22"/>
      <c r="E528" s="43"/>
      <c r="F528" s="43"/>
      <c r="G528" s="43"/>
      <c r="H528" s="43"/>
      <c r="I528" s="43"/>
      <c r="J528" s="43"/>
      <c r="K528" s="43"/>
      <c r="L528" s="43"/>
      <c r="M528" s="43"/>
      <c r="N528" s="43"/>
      <c r="O528" s="43"/>
      <c r="P528" s="43"/>
    </row>
    <row r="529" spans="1:16" ht="19.5" customHeight="1" x14ac:dyDescent="0.2">
      <c r="A529" s="43"/>
      <c r="B529" s="43"/>
      <c r="C529" s="2"/>
      <c r="D529" s="22"/>
      <c r="E529" s="43"/>
      <c r="F529" s="43"/>
      <c r="G529" s="43"/>
      <c r="H529" s="43"/>
      <c r="I529" s="43"/>
      <c r="J529" s="43"/>
      <c r="K529" s="43"/>
      <c r="L529" s="43"/>
      <c r="M529" s="43"/>
      <c r="N529" s="43"/>
      <c r="O529" s="43"/>
      <c r="P529" s="43"/>
    </row>
    <row r="530" spans="1:16" ht="19.5" customHeight="1" x14ac:dyDescent="0.2">
      <c r="A530" s="43"/>
      <c r="B530" s="43"/>
      <c r="C530" s="2"/>
      <c r="D530" s="22"/>
      <c r="E530" s="43"/>
      <c r="F530" s="43"/>
      <c r="G530" s="43"/>
      <c r="H530" s="43"/>
      <c r="I530" s="43"/>
      <c r="J530" s="43"/>
      <c r="K530" s="43"/>
      <c r="L530" s="43"/>
      <c r="M530" s="43"/>
      <c r="N530" s="43"/>
      <c r="O530" s="43"/>
      <c r="P530" s="43"/>
    </row>
    <row r="531" spans="1:16" ht="19.5" customHeight="1" x14ac:dyDescent="0.2">
      <c r="A531" s="43"/>
      <c r="B531" s="43"/>
      <c r="C531" s="2"/>
      <c r="D531" s="22"/>
      <c r="E531" s="43"/>
      <c r="F531" s="43"/>
      <c r="G531" s="43"/>
      <c r="H531" s="43"/>
      <c r="I531" s="43"/>
      <c r="J531" s="43"/>
      <c r="K531" s="43"/>
      <c r="L531" s="43"/>
      <c r="M531" s="43"/>
      <c r="N531" s="43"/>
      <c r="O531" s="43"/>
      <c r="P531" s="43"/>
    </row>
    <row r="532" spans="1:16" ht="19.5" customHeight="1" x14ac:dyDescent="0.2">
      <c r="A532" s="43"/>
      <c r="B532" s="43"/>
      <c r="C532" s="2"/>
      <c r="D532" s="22"/>
      <c r="E532" s="43"/>
      <c r="F532" s="43"/>
      <c r="G532" s="43"/>
      <c r="H532" s="43"/>
      <c r="I532" s="43"/>
      <c r="J532" s="43"/>
      <c r="K532" s="43"/>
      <c r="L532" s="43"/>
      <c r="M532" s="43"/>
      <c r="N532" s="43"/>
      <c r="O532" s="43"/>
      <c r="P532" s="43"/>
    </row>
    <row r="533" spans="1:16" ht="19.5" customHeight="1" x14ac:dyDescent="0.2">
      <c r="A533" s="43"/>
      <c r="B533" s="43"/>
      <c r="C533" s="2"/>
      <c r="D533" s="22"/>
      <c r="E533" s="43"/>
      <c r="F533" s="43"/>
      <c r="G533" s="43"/>
      <c r="H533" s="43"/>
      <c r="I533" s="43"/>
      <c r="J533" s="43"/>
      <c r="K533" s="43"/>
      <c r="L533" s="43"/>
      <c r="M533" s="43"/>
      <c r="N533" s="43"/>
      <c r="O533" s="43"/>
      <c r="P533" s="43"/>
    </row>
    <row r="534" spans="1:16" ht="19.5" customHeight="1" x14ac:dyDescent="0.2">
      <c r="A534" s="43"/>
      <c r="B534" s="43"/>
      <c r="C534" s="2"/>
      <c r="D534" s="22"/>
      <c r="E534" s="43"/>
      <c r="F534" s="43"/>
      <c r="G534" s="43"/>
      <c r="H534" s="43"/>
      <c r="I534" s="43"/>
      <c r="J534" s="43"/>
      <c r="K534" s="43"/>
      <c r="L534" s="43"/>
      <c r="M534" s="43"/>
      <c r="N534" s="43"/>
      <c r="O534" s="43"/>
      <c r="P534" s="43"/>
    </row>
    <row r="535" spans="1:16" ht="19.5" customHeight="1" x14ac:dyDescent="0.2">
      <c r="A535" s="43"/>
      <c r="B535" s="43"/>
      <c r="C535" s="2"/>
      <c r="D535" s="22"/>
      <c r="E535" s="43"/>
      <c r="F535" s="43"/>
      <c r="G535" s="43"/>
      <c r="H535" s="43"/>
      <c r="I535" s="43"/>
      <c r="J535" s="43"/>
      <c r="K535" s="43"/>
      <c r="L535" s="43"/>
      <c r="M535" s="43"/>
      <c r="N535" s="43"/>
      <c r="O535" s="43"/>
      <c r="P535" s="43"/>
    </row>
    <row r="536" spans="1:16" ht="19.5" customHeight="1" x14ac:dyDescent="0.2">
      <c r="A536" s="43"/>
      <c r="B536" s="43"/>
      <c r="C536" s="2"/>
      <c r="D536" s="22"/>
      <c r="E536" s="43"/>
      <c r="F536" s="43"/>
      <c r="G536" s="43"/>
      <c r="H536" s="43"/>
      <c r="I536" s="43"/>
      <c r="J536" s="43"/>
      <c r="K536" s="43"/>
      <c r="L536" s="43"/>
      <c r="M536" s="43"/>
      <c r="N536" s="43"/>
      <c r="O536" s="43"/>
      <c r="P536" s="43"/>
    </row>
    <row r="537" spans="1:16" ht="19.5" customHeight="1" x14ac:dyDescent="0.2">
      <c r="A537" s="43"/>
      <c r="B537" s="43"/>
      <c r="C537" s="2"/>
      <c r="D537" s="22"/>
      <c r="E537" s="43"/>
      <c r="F537" s="43"/>
      <c r="G537" s="43"/>
      <c r="H537" s="43"/>
      <c r="I537" s="43"/>
      <c r="J537" s="43"/>
      <c r="K537" s="43"/>
      <c r="L537" s="43"/>
      <c r="M537" s="43"/>
      <c r="N537" s="43"/>
      <c r="O537" s="43"/>
      <c r="P537" s="43"/>
    </row>
    <row r="538" spans="1:16" ht="19.5" customHeight="1" x14ac:dyDescent="0.2">
      <c r="A538" s="43"/>
      <c r="B538" s="43"/>
      <c r="C538" s="2"/>
      <c r="D538" s="22"/>
      <c r="E538" s="43"/>
      <c r="F538" s="43"/>
      <c r="G538" s="43"/>
      <c r="H538" s="43"/>
      <c r="I538" s="43"/>
      <c r="J538" s="43"/>
      <c r="K538" s="43"/>
      <c r="L538" s="43"/>
      <c r="M538" s="43"/>
      <c r="N538" s="43"/>
      <c r="O538" s="43"/>
      <c r="P538" s="43"/>
    </row>
    <row r="539" spans="1:16" ht="19.5" customHeight="1" x14ac:dyDescent="0.2">
      <c r="A539" s="43"/>
      <c r="B539" s="43"/>
      <c r="C539" s="2"/>
      <c r="D539" s="22"/>
      <c r="E539" s="43"/>
      <c r="F539" s="43"/>
      <c r="G539" s="43"/>
      <c r="H539" s="43"/>
      <c r="I539" s="43"/>
      <c r="J539" s="43"/>
      <c r="K539" s="43"/>
      <c r="L539" s="43"/>
      <c r="M539" s="43"/>
      <c r="N539" s="43"/>
      <c r="O539" s="43"/>
      <c r="P539" s="43"/>
    </row>
    <row r="540" spans="1:16" ht="19.5" customHeight="1" x14ac:dyDescent="0.2">
      <c r="A540" s="43"/>
      <c r="B540" s="43"/>
      <c r="C540" s="2"/>
      <c r="D540" s="22"/>
      <c r="E540" s="43"/>
      <c r="F540" s="43"/>
      <c r="G540" s="43"/>
      <c r="H540" s="43"/>
      <c r="I540" s="43"/>
      <c r="J540" s="43"/>
      <c r="K540" s="43"/>
      <c r="L540" s="43"/>
      <c r="M540" s="43"/>
      <c r="N540" s="43"/>
      <c r="O540" s="43"/>
      <c r="P540" s="43"/>
    </row>
    <row r="541" spans="1:16" ht="19.5" customHeight="1" x14ac:dyDescent="0.2">
      <c r="A541" s="43"/>
      <c r="B541" s="43"/>
      <c r="C541" s="2"/>
      <c r="D541" s="22"/>
      <c r="E541" s="43"/>
      <c r="F541" s="43"/>
      <c r="G541" s="43"/>
      <c r="H541" s="43"/>
      <c r="I541" s="43"/>
      <c r="J541" s="43"/>
      <c r="K541" s="43"/>
      <c r="L541" s="43"/>
      <c r="M541" s="43"/>
      <c r="N541" s="43"/>
      <c r="O541" s="43"/>
      <c r="P541" s="43"/>
    </row>
    <row r="542" spans="1:16" ht="19.5" customHeight="1" x14ac:dyDescent="0.2">
      <c r="A542" s="43"/>
      <c r="B542" s="43"/>
      <c r="C542" s="2"/>
      <c r="D542" s="22"/>
      <c r="E542" s="43"/>
      <c r="F542" s="43"/>
      <c r="G542" s="43"/>
      <c r="H542" s="43"/>
      <c r="I542" s="43"/>
      <c r="J542" s="43"/>
      <c r="K542" s="43"/>
      <c r="L542" s="43"/>
      <c r="M542" s="43"/>
      <c r="N542" s="43"/>
      <c r="O542" s="43"/>
      <c r="P542" s="43"/>
    </row>
    <row r="543" spans="1:16" ht="19.5" customHeight="1" x14ac:dyDescent="0.2">
      <c r="A543" s="43"/>
      <c r="B543" s="43"/>
      <c r="C543" s="2"/>
      <c r="D543" s="22"/>
      <c r="E543" s="43"/>
      <c r="F543" s="43"/>
      <c r="G543" s="43"/>
      <c r="H543" s="43"/>
      <c r="I543" s="43"/>
      <c r="J543" s="43"/>
      <c r="K543" s="43"/>
      <c r="L543" s="43"/>
      <c r="M543" s="43"/>
      <c r="N543" s="43"/>
      <c r="O543" s="43"/>
      <c r="P543" s="43"/>
    </row>
    <row r="544" spans="1:16" ht="19.5" customHeight="1" x14ac:dyDescent="0.2">
      <c r="A544" s="43"/>
      <c r="B544" s="43"/>
      <c r="C544" s="2"/>
      <c r="D544" s="22"/>
      <c r="E544" s="43"/>
      <c r="F544" s="43"/>
      <c r="G544" s="43"/>
      <c r="H544" s="43"/>
      <c r="I544" s="43"/>
      <c r="J544" s="43"/>
      <c r="K544" s="43"/>
      <c r="L544" s="43"/>
      <c r="M544" s="43"/>
      <c r="N544" s="43"/>
      <c r="O544" s="43"/>
      <c r="P544" s="43"/>
    </row>
    <row r="545" spans="1:16" ht="19.5" customHeight="1" x14ac:dyDescent="0.2">
      <c r="A545" s="43"/>
      <c r="B545" s="43"/>
      <c r="C545" s="2"/>
      <c r="D545" s="22"/>
      <c r="E545" s="43"/>
      <c r="F545" s="43"/>
      <c r="G545" s="43"/>
      <c r="H545" s="43"/>
      <c r="I545" s="43"/>
      <c r="J545" s="43"/>
      <c r="K545" s="43"/>
      <c r="L545" s="43"/>
      <c r="M545" s="43"/>
      <c r="N545" s="43"/>
      <c r="O545" s="43"/>
      <c r="P545" s="43"/>
    </row>
    <row r="546" spans="1:16" ht="19.5" customHeight="1" x14ac:dyDescent="0.2">
      <c r="A546" s="43"/>
      <c r="B546" s="43"/>
      <c r="C546" s="2"/>
      <c r="D546" s="22"/>
      <c r="E546" s="43"/>
      <c r="F546" s="43"/>
      <c r="G546" s="43"/>
      <c r="H546" s="43"/>
      <c r="I546" s="43"/>
      <c r="J546" s="43"/>
      <c r="K546" s="43"/>
      <c r="L546" s="43"/>
      <c r="M546" s="43"/>
      <c r="N546" s="43"/>
      <c r="O546" s="43"/>
      <c r="P546" s="43"/>
    </row>
    <row r="547" spans="1:16" ht="19.5" customHeight="1" x14ac:dyDescent="0.2">
      <c r="A547" s="43"/>
      <c r="B547" s="43"/>
      <c r="C547" s="2"/>
      <c r="D547" s="22"/>
      <c r="E547" s="43"/>
      <c r="F547" s="43"/>
      <c r="G547" s="43"/>
      <c r="H547" s="43"/>
      <c r="I547" s="43"/>
      <c r="J547" s="43"/>
      <c r="K547" s="43"/>
      <c r="L547" s="43"/>
      <c r="M547" s="43"/>
      <c r="N547" s="43"/>
      <c r="O547" s="43"/>
      <c r="P547" s="43"/>
    </row>
    <row r="548" spans="1:16" ht="19.5" customHeight="1" x14ac:dyDescent="0.2">
      <c r="A548" s="43"/>
      <c r="B548" s="43"/>
      <c r="C548" s="2"/>
      <c r="D548" s="22"/>
      <c r="E548" s="43"/>
      <c r="F548" s="43"/>
      <c r="G548" s="43"/>
      <c r="H548" s="43"/>
      <c r="I548" s="43"/>
      <c r="J548" s="43"/>
      <c r="K548" s="43"/>
      <c r="L548" s="43"/>
      <c r="M548" s="43"/>
      <c r="N548" s="43"/>
      <c r="O548" s="43"/>
      <c r="P548" s="43"/>
    </row>
    <row r="549" spans="1:16" ht="19.5" customHeight="1" x14ac:dyDescent="0.2">
      <c r="A549" s="43"/>
      <c r="B549" s="43"/>
      <c r="C549" s="2"/>
      <c r="D549" s="22"/>
      <c r="E549" s="43"/>
      <c r="F549" s="43"/>
      <c r="G549" s="43"/>
      <c r="H549" s="43"/>
      <c r="I549" s="43"/>
      <c r="J549" s="43"/>
      <c r="K549" s="43"/>
      <c r="L549" s="43"/>
      <c r="M549" s="43"/>
      <c r="N549" s="43"/>
      <c r="O549" s="43"/>
      <c r="P549" s="43"/>
    </row>
    <row r="550" spans="1:16" ht="19.5" customHeight="1" x14ac:dyDescent="0.2">
      <c r="A550" s="43"/>
      <c r="B550" s="43"/>
      <c r="C550" s="2"/>
      <c r="D550" s="22"/>
      <c r="E550" s="43"/>
      <c r="F550" s="43"/>
      <c r="G550" s="43"/>
      <c r="H550" s="43"/>
      <c r="I550" s="43"/>
      <c r="J550" s="43"/>
      <c r="K550" s="43"/>
      <c r="L550" s="43"/>
      <c r="M550" s="43"/>
      <c r="N550" s="43"/>
      <c r="O550" s="43"/>
      <c r="P550" s="43"/>
    </row>
    <row r="551" spans="1:16" ht="19.5" customHeight="1" x14ac:dyDescent="0.2">
      <c r="A551" s="43"/>
      <c r="B551" s="43"/>
      <c r="C551" s="2"/>
      <c r="D551" s="22"/>
      <c r="E551" s="43"/>
      <c r="F551" s="43"/>
      <c r="G551" s="43"/>
      <c r="H551" s="43"/>
      <c r="I551" s="43"/>
      <c r="J551" s="43"/>
      <c r="K551" s="43"/>
      <c r="L551" s="43"/>
      <c r="M551" s="43"/>
      <c r="N551" s="43"/>
      <c r="O551" s="43"/>
      <c r="P551" s="43"/>
    </row>
    <row r="552" spans="1:16" ht="19.5" customHeight="1" x14ac:dyDescent="0.2">
      <c r="A552" s="43"/>
      <c r="B552" s="43"/>
      <c r="C552" s="2"/>
      <c r="D552" s="22"/>
      <c r="E552" s="43"/>
      <c r="F552" s="43"/>
      <c r="G552" s="43"/>
      <c r="H552" s="43"/>
      <c r="I552" s="43"/>
      <c r="J552" s="43"/>
      <c r="K552" s="43"/>
      <c r="L552" s="43"/>
      <c r="M552" s="43"/>
      <c r="N552" s="43"/>
      <c r="O552" s="43"/>
      <c r="P552" s="43"/>
    </row>
    <row r="553" spans="1:16" ht="19.5" customHeight="1" x14ac:dyDescent="0.2">
      <c r="A553" s="43"/>
      <c r="B553" s="43"/>
      <c r="C553" s="2"/>
      <c r="D553" s="22"/>
      <c r="E553" s="43"/>
      <c r="F553" s="43"/>
      <c r="G553" s="43"/>
      <c r="H553" s="43"/>
      <c r="I553" s="43"/>
      <c r="J553" s="43"/>
      <c r="K553" s="43"/>
      <c r="L553" s="43"/>
      <c r="M553" s="43"/>
      <c r="N553" s="43"/>
      <c r="O553" s="43"/>
      <c r="P553" s="43"/>
    </row>
    <row r="554" spans="1:16" ht="19.5" customHeight="1" x14ac:dyDescent="0.2">
      <c r="A554" s="43"/>
      <c r="B554" s="43"/>
      <c r="C554" s="2"/>
      <c r="D554" s="22"/>
      <c r="E554" s="43"/>
      <c r="F554" s="43"/>
      <c r="G554" s="43"/>
      <c r="H554" s="43"/>
      <c r="I554" s="43"/>
      <c r="J554" s="43"/>
      <c r="K554" s="43"/>
      <c r="L554" s="43"/>
      <c r="M554" s="43"/>
      <c r="N554" s="43"/>
      <c r="O554" s="43"/>
      <c r="P554" s="43"/>
    </row>
    <row r="555" spans="1:16" ht="19.5" customHeight="1" x14ac:dyDescent="0.2">
      <c r="A555" s="43"/>
      <c r="B555" s="43"/>
      <c r="C555" s="2"/>
      <c r="D555" s="22"/>
      <c r="E555" s="43"/>
      <c r="F555" s="43"/>
      <c r="G555" s="43"/>
      <c r="H555" s="43"/>
      <c r="I555" s="43"/>
      <c r="J555" s="43"/>
      <c r="K555" s="43"/>
      <c r="L555" s="43"/>
      <c r="M555" s="43"/>
      <c r="N555" s="43"/>
      <c r="O555" s="43"/>
      <c r="P555" s="43"/>
    </row>
    <row r="556" spans="1:16" ht="19.5" customHeight="1" x14ac:dyDescent="0.2">
      <c r="A556" s="43"/>
      <c r="B556" s="43"/>
      <c r="C556" s="2"/>
      <c r="D556" s="22"/>
      <c r="E556" s="43"/>
      <c r="F556" s="43"/>
      <c r="G556" s="43"/>
      <c r="H556" s="43"/>
      <c r="I556" s="43"/>
      <c r="J556" s="43"/>
      <c r="K556" s="43"/>
      <c r="L556" s="43"/>
      <c r="M556" s="43"/>
      <c r="N556" s="43"/>
      <c r="O556" s="43"/>
      <c r="P556" s="43"/>
    </row>
    <row r="557" spans="1:16" ht="19.5" customHeight="1" x14ac:dyDescent="0.2">
      <c r="A557" s="43"/>
      <c r="B557" s="43"/>
      <c r="C557" s="2"/>
      <c r="D557" s="22"/>
      <c r="E557" s="43"/>
      <c r="F557" s="43"/>
      <c r="G557" s="43"/>
      <c r="H557" s="43"/>
      <c r="I557" s="43"/>
      <c r="J557" s="43"/>
      <c r="K557" s="43"/>
      <c r="L557" s="43"/>
      <c r="M557" s="43"/>
      <c r="N557" s="43"/>
      <c r="O557" s="43"/>
      <c r="P557" s="43"/>
    </row>
    <row r="558" spans="1:16" ht="19.5" customHeight="1" x14ac:dyDescent="0.2">
      <c r="A558" s="43"/>
      <c r="B558" s="43"/>
      <c r="C558" s="2"/>
      <c r="D558" s="22"/>
      <c r="E558" s="43"/>
      <c r="F558" s="43"/>
      <c r="G558" s="43"/>
      <c r="H558" s="43"/>
      <c r="I558" s="43"/>
      <c r="J558" s="43"/>
      <c r="K558" s="43"/>
      <c r="L558" s="43"/>
      <c r="M558" s="43"/>
      <c r="N558" s="43"/>
      <c r="O558" s="43"/>
      <c r="P558" s="43"/>
    </row>
    <row r="559" spans="1:16" ht="19.5" customHeight="1" x14ac:dyDescent="0.2">
      <c r="A559" s="43"/>
      <c r="B559" s="43"/>
      <c r="C559" s="2"/>
      <c r="D559" s="22"/>
      <c r="E559" s="43"/>
      <c r="F559" s="43"/>
      <c r="G559" s="43"/>
      <c r="H559" s="43"/>
      <c r="I559" s="43"/>
      <c r="J559" s="43"/>
      <c r="K559" s="43"/>
      <c r="L559" s="43"/>
      <c r="M559" s="43"/>
      <c r="N559" s="43"/>
      <c r="O559" s="43"/>
      <c r="P559" s="43"/>
    </row>
    <row r="560" spans="1:16" ht="19.5" customHeight="1" x14ac:dyDescent="0.2">
      <c r="A560" s="43"/>
      <c r="B560" s="43"/>
      <c r="C560" s="2"/>
      <c r="D560" s="22"/>
      <c r="E560" s="43"/>
      <c r="F560" s="43"/>
      <c r="G560" s="43"/>
      <c r="H560" s="43"/>
      <c r="I560" s="43"/>
      <c r="J560" s="43"/>
      <c r="K560" s="43"/>
      <c r="L560" s="43"/>
      <c r="M560" s="43"/>
      <c r="N560" s="43"/>
      <c r="O560" s="43"/>
      <c r="P560" s="43"/>
    </row>
    <row r="561" spans="1:16" ht="19.5" customHeight="1" x14ac:dyDescent="0.2">
      <c r="A561" s="43"/>
      <c r="B561" s="43"/>
      <c r="C561" s="2"/>
      <c r="D561" s="22"/>
      <c r="E561" s="43"/>
      <c r="F561" s="43"/>
      <c r="G561" s="43"/>
      <c r="H561" s="43"/>
      <c r="I561" s="43"/>
      <c r="J561" s="43"/>
      <c r="K561" s="43"/>
      <c r="L561" s="43"/>
      <c r="M561" s="43"/>
      <c r="N561" s="43"/>
      <c r="O561" s="43"/>
      <c r="P561" s="43"/>
    </row>
    <row r="562" spans="1:16" ht="19.5" customHeight="1" x14ac:dyDescent="0.2">
      <c r="A562" s="43"/>
      <c r="B562" s="43"/>
      <c r="C562" s="2"/>
      <c r="D562" s="22"/>
      <c r="E562" s="43"/>
      <c r="F562" s="43"/>
      <c r="G562" s="43"/>
      <c r="H562" s="43"/>
      <c r="I562" s="43"/>
      <c r="J562" s="43"/>
      <c r="K562" s="43"/>
      <c r="L562" s="43"/>
      <c r="M562" s="43"/>
      <c r="N562" s="43"/>
      <c r="O562" s="43"/>
      <c r="P562" s="43"/>
    </row>
    <row r="563" spans="1:16" ht="19.5" customHeight="1" x14ac:dyDescent="0.2">
      <c r="A563" s="43"/>
      <c r="B563" s="43"/>
      <c r="C563" s="2"/>
      <c r="D563" s="22"/>
      <c r="E563" s="43"/>
      <c r="F563" s="43"/>
      <c r="G563" s="43"/>
      <c r="H563" s="43"/>
      <c r="I563" s="43"/>
      <c r="J563" s="43"/>
      <c r="K563" s="43"/>
      <c r="L563" s="43"/>
      <c r="M563" s="43"/>
      <c r="N563" s="43"/>
      <c r="O563" s="43"/>
      <c r="P563" s="43"/>
    </row>
    <row r="564" spans="1:16" ht="19.5" customHeight="1" x14ac:dyDescent="0.2">
      <c r="A564" s="43"/>
      <c r="B564" s="43"/>
      <c r="C564" s="2"/>
      <c r="D564" s="22"/>
      <c r="E564" s="43"/>
      <c r="F564" s="43"/>
      <c r="G564" s="43"/>
      <c r="H564" s="43"/>
      <c r="I564" s="43"/>
      <c r="J564" s="43"/>
      <c r="K564" s="43"/>
      <c r="L564" s="43"/>
      <c r="M564" s="43"/>
      <c r="N564" s="43"/>
      <c r="O564" s="43"/>
      <c r="P564" s="43"/>
    </row>
    <row r="565" spans="1:16" ht="19.5" customHeight="1" x14ac:dyDescent="0.2">
      <c r="A565" s="43"/>
      <c r="B565" s="43"/>
      <c r="C565" s="2"/>
      <c r="D565" s="22"/>
      <c r="E565" s="43"/>
      <c r="F565" s="43"/>
      <c r="G565" s="43"/>
      <c r="H565" s="43"/>
      <c r="I565" s="43"/>
      <c r="J565" s="43"/>
      <c r="K565" s="43"/>
      <c r="L565" s="43"/>
      <c r="M565" s="43"/>
      <c r="N565" s="43"/>
      <c r="O565" s="43"/>
      <c r="P565" s="43"/>
    </row>
    <row r="566" spans="1:16" ht="19.5" customHeight="1" x14ac:dyDescent="0.2">
      <c r="A566" s="43"/>
      <c r="B566" s="43"/>
      <c r="C566" s="2"/>
      <c r="D566" s="22"/>
      <c r="E566" s="43"/>
      <c r="F566" s="43"/>
      <c r="G566" s="43"/>
      <c r="H566" s="43"/>
      <c r="I566" s="43"/>
      <c r="J566" s="43"/>
      <c r="K566" s="43"/>
      <c r="L566" s="43"/>
      <c r="M566" s="43"/>
      <c r="N566" s="43"/>
      <c r="O566" s="43"/>
      <c r="P566" s="43"/>
    </row>
    <row r="567" spans="1:16" ht="19.5" customHeight="1" x14ac:dyDescent="0.2">
      <c r="A567" s="43"/>
      <c r="B567" s="43"/>
      <c r="C567" s="2"/>
      <c r="D567" s="22"/>
      <c r="E567" s="43"/>
      <c r="F567" s="43"/>
      <c r="G567" s="43"/>
      <c r="H567" s="43"/>
      <c r="I567" s="43"/>
      <c r="J567" s="43"/>
      <c r="K567" s="43"/>
      <c r="L567" s="43"/>
      <c r="M567" s="43"/>
      <c r="N567" s="43"/>
      <c r="O567" s="43"/>
      <c r="P567" s="43"/>
    </row>
    <row r="568" spans="1:16" ht="19.5" customHeight="1" x14ac:dyDescent="0.2">
      <c r="A568" s="43"/>
      <c r="B568" s="43"/>
      <c r="C568" s="2"/>
      <c r="D568" s="22"/>
      <c r="E568" s="43"/>
      <c r="F568" s="43"/>
      <c r="G568" s="43"/>
      <c r="H568" s="43"/>
      <c r="I568" s="43"/>
      <c r="J568" s="43"/>
      <c r="K568" s="43"/>
      <c r="L568" s="43"/>
      <c r="M568" s="43"/>
      <c r="N568" s="43"/>
      <c r="O568" s="43"/>
      <c r="P568" s="43"/>
    </row>
    <row r="569" spans="1:16" ht="19.5" customHeight="1" x14ac:dyDescent="0.2">
      <c r="A569" s="43"/>
      <c r="B569" s="43"/>
      <c r="C569" s="2"/>
      <c r="D569" s="22"/>
      <c r="E569" s="43"/>
      <c r="F569" s="43"/>
      <c r="G569" s="43"/>
      <c r="H569" s="43"/>
      <c r="I569" s="43"/>
      <c r="J569" s="43"/>
      <c r="K569" s="43"/>
      <c r="L569" s="43"/>
      <c r="M569" s="43"/>
      <c r="N569" s="43"/>
      <c r="O569" s="43"/>
      <c r="P569" s="43"/>
    </row>
    <row r="570" spans="1:16" ht="19.5" customHeight="1" x14ac:dyDescent="0.2">
      <c r="A570" s="43"/>
      <c r="B570" s="43"/>
      <c r="C570" s="2"/>
      <c r="D570" s="22"/>
      <c r="E570" s="43"/>
      <c r="F570" s="43"/>
      <c r="G570" s="43"/>
      <c r="H570" s="43"/>
      <c r="I570" s="43"/>
      <c r="J570" s="43"/>
      <c r="K570" s="43"/>
      <c r="L570" s="43"/>
      <c r="M570" s="43"/>
      <c r="N570" s="43"/>
      <c r="O570" s="43"/>
      <c r="P570" s="43"/>
    </row>
    <row r="571" spans="1:16" ht="19.5" customHeight="1" x14ac:dyDescent="0.2">
      <c r="A571" s="43"/>
      <c r="B571" s="43"/>
      <c r="C571" s="2"/>
      <c r="D571" s="22"/>
      <c r="E571" s="43"/>
      <c r="F571" s="43"/>
      <c r="G571" s="43"/>
      <c r="H571" s="43"/>
      <c r="I571" s="43"/>
      <c r="J571" s="43"/>
      <c r="K571" s="43"/>
      <c r="L571" s="43"/>
      <c r="M571" s="43"/>
      <c r="N571" s="43"/>
      <c r="O571" s="43"/>
      <c r="P571" s="43"/>
    </row>
    <row r="572" spans="1:16" ht="19.5" customHeight="1" x14ac:dyDescent="0.2">
      <c r="A572" s="43"/>
      <c r="B572" s="43"/>
      <c r="C572" s="2"/>
      <c r="D572" s="22"/>
      <c r="E572" s="43"/>
      <c r="F572" s="43"/>
      <c r="G572" s="43"/>
      <c r="H572" s="43"/>
      <c r="I572" s="43"/>
      <c r="J572" s="43"/>
      <c r="K572" s="43"/>
      <c r="L572" s="43"/>
      <c r="M572" s="43"/>
      <c r="N572" s="43"/>
      <c r="O572" s="43"/>
      <c r="P572" s="43"/>
    </row>
    <row r="573" spans="1:16" ht="19.5" customHeight="1" x14ac:dyDescent="0.2">
      <c r="A573" s="43"/>
      <c r="B573" s="43"/>
      <c r="C573" s="2"/>
      <c r="D573" s="22"/>
      <c r="E573" s="43"/>
      <c r="F573" s="43"/>
      <c r="G573" s="43"/>
      <c r="H573" s="43"/>
      <c r="I573" s="43"/>
      <c r="J573" s="43"/>
      <c r="K573" s="43"/>
      <c r="L573" s="43"/>
      <c r="M573" s="43"/>
      <c r="N573" s="43"/>
      <c r="O573" s="43"/>
      <c r="P573" s="43"/>
    </row>
    <row r="574" spans="1:16" ht="19.5" customHeight="1" x14ac:dyDescent="0.2">
      <c r="A574" s="43"/>
      <c r="B574" s="43"/>
      <c r="C574" s="2"/>
      <c r="D574" s="22"/>
      <c r="E574" s="43"/>
      <c r="F574" s="43"/>
      <c r="G574" s="43"/>
      <c r="H574" s="43"/>
      <c r="I574" s="43"/>
      <c r="J574" s="43"/>
      <c r="K574" s="43"/>
      <c r="L574" s="43"/>
      <c r="M574" s="43"/>
      <c r="N574" s="43"/>
      <c r="O574" s="43"/>
      <c r="P574" s="43"/>
    </row>
    <row r="575" spans="1:16" ht="19.5" customHeight="1" x14ac:dyDescent="0.2">
      <c r="A575" s="43"/>
      <c r="B575" s="43"/>
      <c r="C575" s="2"/>
      <c r="D575" s="22"/>
      <c r="E575" s="43"/>
      <c r="F575" s="43"/>
      <c r="G575" s="43"/>
      <c r="H575" s="43"/>
      <c r="I575" s="43"/>
      <c r="J575" s="43"/>
      <c r="K575" s="43"/>
      <c r="L575" s="43"/>
      <c r="M575" s="43"/>
      <c r="N575" s="43"/>
      <c r="O575" s="43"/>
      <c r="P575" s="43"/>
    </row>
    <row r="576" spans="1:16" ht="19.5" customHeight="1" x14ac:dyDescent="0.2">
      <c r="A576" s="43"/>
      <c r="B576" s="43"/>
      <c r="C576" s="2"/>
      <c r="D576" s="22"/>
      <c r="E576" s="43"/>
      <c r="F576" s="43"/>
      <c r="G576" s="43"/>
      <c r="H576" s="43"/>
      <c r="I576" s="43"/>
      <c r="J576" s="43"/>
      <c r="K576" s="43"/>
      <c r="L576" s="43"/>
      <c r="M576" s="43"/>
      <c r="N576" s="43"/>
      <c r="O576" s="43"/>
      <c r="P576" s="43"/>
    </row>
    <row r="577" spans="1:16" ht="19.5" customHeight="1" x14ac:dyDescent="0.2">
      <c r="A577" s="43"/>
      <c r="B577" s="43"/>
      <c r="C577" s="2"/>
      <c r="D577" s="22"/>
      <c r="E577" s="43"/>
      <c r="F577" s="43"/>
      <c r="G577" s="43"/>
      <c r="H577" s="43"/>
      <c r="I577" s="43"/>
      <c r="J577" s="43"/>
      <c r="K577" s="43"/>
      <c r="L577" s="43"/>
      <c r="M577" s="43"/>
      <c r="N577" s="43"/>
      <c r="O577" s="43"/>
      <c r="P577" s="43"/>
    </row>
    <row r="578" spans="1:16" ht="19.5" customHeight="1" x14ac:dyDescent="0.2">
      <c r="A578" s="43"/>
      <c r="B578" s="43"/>
      <c r="C578" s="2"/>
      <c r="D578" s="22"/>
      <c r="E578" s="43"/>
      <c r="F578" s="43"/>
      <c r="G578" s="43"/>
      <c r="H578" s="43"/>
      <c r="I578" s="43"/>
      <c r="J578" s="43"/>
      <c r="K578" s="43"/>
      <c r="L578" s="43"/>
      <c r="M578" s="43"/>
      <c r="N578" s="43"/>
      <c r="O578" s="43"/>
      <c r="P578" s="43"/>
    </row>
    <row r="579" spans="1:16" ht="19.5" customHeight="1" x14ac:dyDescent="0.2">
      <c r="A579" s="43"/>
      <c r="B579" s="43"/>
      <c r="C579" s="2"/>
      <c r="D579" s="22"/>
      <c r="E579" s="43"/>
      <c r="F579" s="43"/>
      <c r="G579" s="43"/>
      <c r="H579" s="43"/>
      <c r="I579" s="43"/>
      <c r="J579" s="43"/>
      <c r="K579" s="43"/>
      <c r="L579" s="43"/>
      <c r="M579" s="43"/>
      <c r="N579" s="43"/>
      <c r="O579" s="43"/>
      <c r="P579" s="43"/>
    </row>
    <row r="580" spans="1:16" ht="19.5" customHeight="1" x14ac:dyDescent="0.2">
      <c r="A580" s="43"/>
      <c r="B580" s="43"/>
      <c r="C580" s="2"/>
      <c r="D580" s="22"/>
      <c r="E580" s="43"/>
      <c r="F580" s="43"/>
      <c r="G580" s="43"/>
      <c r="H580" s="43"/>
      <c r="I580" s="43"/>
      <c r="J580" s="43"/>
      <c r="K580" s="43"/>
      <c r="L580" s="43"/>
      <c r="M580" s="43"/>
      <c r="N580" s="43"/>
      <c r="O580" s="43"/>
      <c r="P580" s="43"/>
    </row>
    <row r="581" spans="1:16" ht="19.5" customHeight="1" x14ac:dyDescent="0.2">
      <c r="A581" s="43"/>
      <c r="B581" s="43"/>
      <c r="C581" s="2"/>
      <c r="D581" s="22"/>
      <c r="E581" s="43"/>
      <c r="F581" s="43"/>
      <c r="G581" s="43"/>
      <c r="H581" s="43"/>
      <c r="I581" s="43"/>
      <c r="J581" s="43"/>
      <c r="K581" s="43"/>
      <c r="L581" s="43"/>
      <c r="M581" s="43"/>
      <c r="N581" s="43"/>
      <c r="O581" s="43"/>
      <c r="P581" s="43"/>
    </row>
    <row r="582" spans="1:16" ht="19.5" customHeight="1" x14ac:dyDescent="0.2">
      <c r="A582" s="43"/>
      <c r="B582" s="43"/>
      <c r="C582" s="2"/>
      <c r="D582" s="22"/>
      <c r="E582" s="43"/>
      <c r="F582" s="43"/>
      <c r="G582" s="43"/>
      <c r="H582" s="43"/>
      <c r="I582" s="43"/>
      <c r="J582" s="43"/>
      <c r="K582" s="43"/>
      <c r="L582" s="43"/>
      <c r="M582" s="43"/>
      <c r="N582" s="43"/>
      <c r="O582" s="43"/>
      <c r="P582" s="43"/>
    </row>
    <row r="583" spans="1:16" ht="19.5" customHeight="1" x14ac:dyDescent="0.2">
      <c r="A583" s="43"/>
      <c r="B583" s="43"/>
      <c r="C583" s="2"/>
      <c r="D583" s="22"/>
      <c r="E583" s="43"/>
      <c r="F583" s="43"/>
      <c r="G583" s="43"/>
      <c r="H583" s="43"/>
      <c r="I583" s="43"/>
      <c r="J583" s="43"/>
      <c r="K583" s="43"/>
      <c r="L583" s="43"/>
      <c r="M583" s="43"/>
      <c r="N583" s="43"/>
      <c r="O583" s="43"/>
      <c r="P583" s="43"/>
    </row>
    <row r="584" spans="1:16" ht="19.5" customHeight="1" x14ac:dyDescent="0.2">
      <c r="A584" s="43"/>
      <c r="B584" s="43"/>
      <c r="C584" s="2"/>
      <c r="D584" s="22"/>
      <c r="E584" s="43"/>
      <c r="F584" s="43"/>
      <c r="G584" s="43"/>
      <c r="H584" s="43"/>
      <c r="I584" s="43"/>
      <c r="J584" s="43"/>
      <c r="K584" s="43"/>
      <c r="L584" s="43"/>
      <c r="M584" s="43"/>
      <c r="N584" s="43"/>
      <c r="O584" s="43"/>
      <c r="P584" s="43"/>
    </row>
    <row r="585" spans="1:16" ht="19.5" customHeight="1" x14ac:dyDescent="0.2">
      <c r="A585" s="43"/>
      <c r="B585" s="43"/>
      <c r="C585" s="2"/>
      <c r="D585" s="22"/>
      <c r="E585" s="43"/>
      <c r="F585" s="43"/>
      <c r="G585" s="43"/>
      <c r="H585" s="43"/>
      <c r="I585" s="43"/>
      <c r="J585" s="43"/>
      <c r="K585" s="43"/>
      <c r="L585" s="43"/>
      <c r="M585" s="43"/>
      <c r="N585" s="43"/>
      <c r="O585" s="43"/>
      <c r="P585" s="43"/>
    </row>
    <row r="586" spans="1:16" ht="19.5" customHeight="1" x14ac:dyDescent="0.2">
      <c r="A586" s="43"/>
      <c r="B586" s="43"/>
      <c r="C586" s="2"/>
      <c r="D586" s="22"/>
      <c r="E586" s="43"/>
      <c r="F586" s="43"/>
      <c r="G586" s="43"/>
      <c r="H586" s="43"/>
      <c r="I586" s="43"/>
      <c r="J586" s="43"/>
      <c r="K586" s="43"/>
      <c r="L586" s="43"/>
      <c r="M586" s="43"/>
      <c r="N586" s="43"/>
      <c r="O586" s="43"/>
      <c r="P586" s="43"/>
    </row>
    <row r="587" spans="1:16" ht="19.5" customHeight="1" x14ac:dyDescent="0.2">
      <c r="A587" s="43"/>
      <c r="B587" s="43"/>
      <c r="C587" s="2"/>
      <c r="D587" s="22"/>
      <c r="E587" s="43"/>
      <c r="F587" s="43"/>
      <c r="G587" s="43"/>
      <c r="H587" s="43"/>
      <c r="I587" s="43"/>
      <c r="J587" s="43"/>
      <c r="K587" s="43"/>
      <c r="L587" s="43"/>
      <c r="M587" s="43"/>
      <c r="N587" s="43"/>
      <c r="O587" s="43"/>
      <c r="P587" s="43"/>
    </row>
    <row r="588" spans="1:16" ht="19.5" customHeight="1" x14ac:dyDescent="0.2">
      <c r="A588" s="43"/>
      <c r="B588" s="43"/>
      <c r="C588" s="2"/>
      <c r="D588" s="22"/>
      <c r="E588" s="43"/>
      <c r="F588" s="43"/>
      <c r="G588" s="43"/>
      <c r="H588" s="43"/>
      <c r="I588" s="43"/>
      <c r="J588" s="43"/>
      <c r="K588" s="43"/>
      <c r="L588" s="43"/>
      <c r="M588" s="43"/>
      <c r="N588" s="43"/>
      <c r="O588" s="43"/>
      <c r="P588" s="43"/>
    </row>
    <row r="589" spans="1:16" ht="19.5" customHeight="1" x14ac:dyDescent="0.2">
      <c r="A589" s="43"/>
      <c r="B589" s="43"/>
      <c r="C589" s="2"/>
      <c r="D589" s="22"/>
      <c r="E589" s="43"/>
      <c r="F589" s="43"/>
      <c r="G589" s="43"/>
      <c r="H589" s="43"/>
      <c r="I589" s="43"/>
      <c r="J589" s="43"/>
      <c r="K589" s="43"/>
      <c r="L589" s="43"/>
      <c r="M589" s="43"/>
      <c r="N589" s="43"/>
      <c r="O589" s="43"/>
      <c r="P589" s="43"/>
    </row>
    <row r="590" spans="1:16" ht="19.5" customHeight="1" x14ac:dyDescent="0.2">
      <c r="A590" s="43"/>
      <c r="B590" s="43"/>
      <c r="C590" s="2"/>
      <c r="D590" s="22"/>
      <c r="E590" s="43"/>
      <c r="F590" s="43"/>
      <c r="G590" s="43"/>
      <c r="H590" s="43"/>
      <c r="I590" s="43"/>
      <c r="J590" s="43"/>
      <c r="K590" s="43"/>
      <c r="L590" s="43"/>
      <c r="M590" s="43"/>
      <c r="N590" s="43"/>
      <c r="O590" s="43"/>
      <c r="P590" s="43"/>
    </row>
    <row r="591" spans="1:16" ht="19.5" customHeight="1" x14ac:dyDescent="0.2">
      <c r="A591" s="43"/>
      <c r="B591" s="43"/>
      <c r="C591" s="2"/>
      <c r="D591" s="22"/>
      <c r="E591" s="43"/>
      <c r="F591" s="43"/>
      <c r="G591" s="43"/>
      <c r="H591" s="43"/>
      <c r="I591" s="43"/>
      <c r="J591" s="43"/>
      <c r="K591" s="43"/>
      <c r="L591" s="43"/>
      <c r="M591" s="43"/>
      <c r="N591" s="43"/>
      <c r="O591" s="43"/>
      <c r="P591" s="43"/>
    </row>
    <row r="592" spans="1:16" ht="19.5" customHeight="1" x14ac:dyDescent="0.2">
      <c r="A592" s="43"/>
      <c r="B592" s="43"/>
      <c r="C592" s="2"/>
      <c r="D592" s="22"/>
      <c r="E592" s="43"/>
      <c r="F592" s="43"/>
      <c r="G592" s="43"/>
      <c r="H592" s="43"/>
      <c r="I592" s="43"/>
      <c r="J592" s="43"/>
      <c r="K592" s="43"/>
      <c r="L592" s="43"/>
      <c r="M592" s="43"/>
      <c r="N592" s="43"/>
      <c r="O592" s="43"/>
      <c r="P592" s="43"/>
    </row>
    <row r="593" spans="1:16" ht="19.5" customHeight="1" x14ac:dyDescent="0.2">
      <c r="A593" s="43"/>
      <c r="B593" s="43"/>
      <c r="C593" s="2"/>
      <c r="D593" s="22"/>
      <c r="E593" s="43"/>
      <c r="F593" s="43"/>
      <c r="G593" s="43"/>
      <c r="H593" s="43"/>
      <c r="I593" s="43"/>
      <c r="J593" s="43"/>
      <c r="K593" s="43"/>
      <c r="L593" s="43"/>
      <c r="M593" s="43"/>
      <c r="N593" s="43"/>
      <c r="O593" s="43"/>
      <c r="P593" s="43"/>
    </row>
    <row r="594" spans="1:16" ht="19.5" customHeight="1" x14ac:dyDescent="0.2">
      <c r="A594" s="43"/>
      <c r="B594" s="43"/>
      <c r="C594" s="2"/>
      <c r="D594" s="22"/>
      <c r="E594" s="43"/>
      <c r="F594" s="43"/>
      <c r="G594" s="43"/>
      <c r="H594" s="43"/>
      <c r="I594" s="43"/>
      <c r="J594" s="43"/>
      <c r="K594" s="43"/>
      <c r="L594" s="43"/>
      <c r="M594" s="43"/>
      <c r="N594" s="43"/>
      <c r="O594" s="43"/>
      <c r="P594" s="43"/>
    </row>
    <row r="595" spans="1:16" ht="19.5" customHeight="1" x14ac:dyDescent="0.2">
      <c r="A595" s="43"/>
      <c r="B595" s="43"/>
      <c r="C595" s="2"/>
      <c r="D595" s="22"/>
      <c r="E595" s="43"/>
      <c r="F595" s="43"/>
      <c r="G595" s="43"/>
      <c r="H595" s="43"/>
      <c r="I595" s="43"/>
      <c r="J595" s="43"/>
      <c r="K595" s="43"/>
      <c r="L595" s="43"/>
      <c r="M595" s="43"/>
      <c r="N595" s="43"/>
      <c r="O595" s="43"/>
      <c r="P595" s="43"/>
    </row>
    <row r="596" spans="1:16" ht="19.5" customHeight="1" x14ac:dyDescent="0.2">
      <c r="A596" s="43"/>
      <c r="B596" s="43"/>
      <c r="C596" s="2"/>
      <c r="D596" s="22"/>
      <c r="E596" s="43"/>
      <c r="F596" s="43"/>
      <c r="G596" s="43"/>
      <c r="H596" s="43"/>
      <c r="I596" s="43"/>
      <c r="J596" s="43"/>
      <c r="K596" s="43"/>
      <c r="L596" s="43"/>
      <c r="M596" s="43"/>
      <c r="N596" s="43"/>
      <c r="O596" s="43"/>
      <c r="P596" s="43"/>
    </row>
    <row r="597" spans="1:16" ht="19.5" customHeight="1" x14ac:dyDescent="0.2">
      <c r="A597" s="43"/>
      <c r="B597" s="43"/>
      <c r="C597" s="2"/>
      <c r="D597" s="22"/>
      <c r="E597" s="43"/>
      <c r="F597" s="43"/>
      <c r="G597" s="43"/>
      <c r="H597" s="43"/>
      <c r="I597" s="43"/>
      <c r="J597" s="43"/>
      <c r="K597" s="43"/>
      <c r="L597" s="43"/>
      <c r="M597" s="43"/>
      <c r="N597" s="43"/>
      <c r="O597" s="43"/>
      <c r="P597" s="43"/>
    </row>
    <row r="598" spans="1:16" ht="19.5" customHeight="1" x14ac:dyDescent="0.2">
      <c r="A598" s="43"/>
      <c r="B598" s="43"/>
      <c r="C598" s="2"/>
      <c r="D598" s="22"/>
      <c r="E598" s="43"/>
      <c r="F598" s="43"/>
      <c r="G598" s="43"/>
      <c r="H598" s="43"/>
      <c r="I598" s="43"/>
      <c r="J598" s="43"/>
      <c r="K598" s="43"/>
      <c r="L598" s="43"/>
      <c r="M598" s="43"/>
      <c r="N598" s="43"/>
      <c r="O598" s="43"/>
      <c r="P598" s="43"/>
    </row>
    <row r="599" spans="1:16" ht="19.5" customHeight="1" x14ac:dyDescent="0.2">
      <c r="A599" s="43"/>
      <c r="B599" s="43"/>
      <c r="C599" s="2"/>
      <c r="D599" s="22"/>
      <c r="E599" s="43"/>
      <c r="F599" s="43"/>
      <c r="G599" s="43"/>
      <c r="H599" s="43"/>
      <c r="I599" s="43"/>
      <c r="J599" s="43"/>
      <c r="K599" s="43"/>
      <c r="L599" s="43"/>
      <c r="M599" s="43"/>
      <c r="N599" s="43"/>
      <c r="O599" s="43"/>
      <c r="P599" s="43"/>
    </row>
    <row r="600" spans="1:16" ht="19.5" customHeight="1" x14ac:dyDescent="0.2">
      <c r="A600" s="43"/>
      <c r="B600" s="43"/>
      <c r="C600" s="2"/>
      <c r="D600" s="22"/>
      <c r="E600" s="43"/>
      <c r="F600" s="43"/>
      <c r="G600" s="43"/>
      <c r="H600" s="43"/>
      <c r="I600" s="43"/>
      <c r="J600" s="43"/>
      <c r="K600" s="43"/>
      <c r="L600" s="43"/>
      <c r="M600" s="43"/>
      <c r="N600" s="43"/>
      <c r="O600" s="43"/>
      <c r="P600" s="43"/>
    </row>
    <row r="601" spans="1:16" ht="19.5" customHeight="1" x14ac:dyDescent="0.2">
      <c r="A601" s="43"/>
      <c r="B601" s="43"/>
      <c r="C601" s="2"/>
      <c r="D601" s="22"/>
      <c r="E601" s="43"/>
      <c r="F601" s="43"/>
      <c r="G601" s="43"/>
      <c r="H601" s="43"/>
      <c r="I601" s="43"/>
      <c r="J601" s="43"/>
      <c r="K601" s="43"/>
      <c r="L601" s="43"/>
      <c r="M601" s="43"/>
      <c r="N601" s="43"/>
      <c r="O601" s="43"/>
      <c r="P601" s="43"/>
    </row>
    <row r="602" spans="1:16" ht="19.5" customHeight="1" x14ac:dyDescent="0.2">
      <c r="A602" s="43"/>
      <c r="B602" s="43"/>
      <c r="C602" s="2"/>
      <c r="D602" s="22"/>
      <c r="E602" s="43"/>
      <c r="F602" s="43"/>
      <c r="G602" s="43"/>
      <c r="H602" s="43"/>
      <c r="I602" s="43"/>
      <c r="J602" s="43"/>
      <c r="K602" s="43"/>
      <c r="L602" s="43"/>
      <c r="M602" s="43"/>
      <c r="N602" s="43"/>
      <c r="O602" s="43"/>
      <c r="P602" s="43"/>
    </row>
    <row r="603" spans="1:16" ht="19.5" customHeight="1" x14ac:dyDescent="0.2">
      <c r="A603" s="43"/>
      <c r="B603" s="43"/>
      <c r="C603" s="2"/>
      <c r="D603" s="22"/>
      <c r="E603" s="43"/>
      <c r="F603" s="43"/>
      <c r="G603" s="43"/>
      <c r="H603" s="43"/>
      <c r="I603" s="43"/>
      <c r="J603" s="43"/>
      <c r="K603" s="43"/>
      <c r="L603" s="43"/>
      <c r="M603" s="43"/>
      <c r="N603" s="43"/>
      <c r="O603" s="43"/>
      <c r="P603" s="43"/>
    </row>
    <row r="604" spans="1:16" ht="19.5" customHeight="1" x14ac:dyDescent="0.2">
      <c r="A604" s="43"/>
      <c r="B604" s="43"/>
      <c r="C604" s="2"/>
      <c r="D604" s="22"/>
      <c r="E604" s="43"/>
      <c r="F604" s="43"/>
      <c r="G604" s="43"/>
      <c r="H604" s="43"/>
      <c r="I604" s="43"/>
      <c r="J604" s="43"/>
      <c r="K604" s="43"/>
      <c r="L604" s="43"/>
      <c r="M604" s="43"/>
      <c r="N604" s="43"/>
      <c r="O604" s="43"/>
      <c r="P604" s="43"/>
    </row>
    <row r="605" spans="1:16" ht="19.5" customHeight="1" x14ac:dyDescent="0.2">
      <c r="A605" s="43"/>
      <c r="B605" s="43"/>
      <c r="C605" s="2"/>
      <c r="D605" s="22"/>
      <c r="E605" s="43"/>
      <c r="F605" s="43"/>
      <c r="G605" s="43"/>
      <c r="H605" s="43"/>
      <c r="I605" s="43"/>
      <c r="J605" s="43"/>
      <c r="K605" s="43"/>
      <c r="L605" s="43"/>
      <c r="M605" s="43"/>
      <c r="N605" s="43"/>
      <c r="O605" s="43"/>
      <c r="P605" s="43"/>
    </row>
    <row r="606" spans="1:16" ht="19.5" customHeight="1" x14ac:dyDescent="0.2">
      <c r="A606" s="43"/>
      <c r="B606" s="43"/>
      <c r="C606" s="2"/>
      <c r="D606" s="22"/>
      <c r="E606" s="43"/>
      <c r="F606" s="43"/>
      <c r="G606" s="43"/>
      <c r="H606" s="43"/>
      <c r="I606" s="43"/>
      <c r="J606" s="43"/>
      <c r="K606" s="43"/>
      <c r="L606" s="43"/>
      <c r="M606" s="43"/>
      <c r="N606" s="43"/>
      <c r="O606" s="43"/>
      <c r="P606" s="43"/>
    </row>
    <row r="607" spans="1:16" ht="19.5" customHeight="1" x14ac:dyDescent="0.2">
      <c r="A607" s="43"/>
      <c r="B607" s="43"/>
      <c r="C607" s="2"/>
      <c r="D607" s="22"/>
      <c r="E607" s="43"/>
      <c r="F607" s="43"/>
      <c r="G607" s="43"/>
      <c r="H607" s="43"/>
      <c r="I607" s="43"/>
      <c r="J607" s="43"/>
      <c r="K607" s="43"/>
      <c r="L607" s="43"/>
      <c r="M607" s="43"/>
      <c r="N607" s="43"/>
      <c r="O607" s="43"/>
      <c r="P607" s="43"/>
    </row>
    <row r="608" spans="1:16" ht="19.5" customHeight="1" x14ac:dyDescent="0.2">
      <c r="A608" s="43"/>
      <c r="B608" s="43"/>
      <c r="C608" s="2"/>
      <c r="D608" s="22"/>
      <c r="E608" s="43"/>
      <c r="F608" s="43"/>
      <c r="G608" s="43"/>
      <c r="H608" s="43"/>
      <c r="I608" s="43"/>
      <c r="J608" s="43"/>
      <c r="K608" s="43"/>
      <c r="L608" s="43"/>
      <c r="M608" s="43"/>
      <c r="N608" s="43"/>
      <c r="O608" s="43"/>
      <c r="P608" s="43"/>
    </row>
    <row r="609" spans="1:16" ht="19.5" customHeight="1" x14ac:dyDescent="0.2">
      <c r="A609" s="43"/>
      <c r="B609" s="43"/>
      <c r="C609" s="2"/>
      <c r="D609" s="22"/>
      <c r="E609" s="43"/>
      <c r="F609" s="43"/>
      <c r="G609" s="43"/>
      <c r="H609" s="43"/>
      <c r="I609" s="43"/>
      <c r="J609" s="43"/>
      <c r="K609" s="43"/>
      <c r="L609" s="43"/>
      <c r="M609" s="43"/>
      <c r="N609" s="43"/>
      <c r="O609" s="43"/>
      <c r="P609" s="43"/>
    </row>
    <row r="610" spans="1:16" ht="19.5" customHeight="1" x14ac:dyDescent="0.2">
      <c r="A610" s="43"/>
      <c r="B610" s="43"/>
      <c r="C610" s="2"/>
      <c r="D610" s="22"/>
      <c r="E610" s="43"/>
      <c r="F610" s="43"/>
      <c r="G610" s="43"/>
      <c r="H610" s="43"/>
      <c r="I610" s="43"/>
      <c r="J610" s="43"/>
      <c r="K610" s="43"/>
      <c r="L610" s="43"/>
      <c r="M610" s="43"/>
      <c r="N610" s="43"/>
      <c r="O610" s="43"/>
      <c r="P610" s="43"/>
    </row>
    <row r="611" spans="1:16" ht="19.5" customHeight="1" x14ac:dyDescent="0.2">
      <c r="A611" s="43"/>
      <c r="B611" s="43"/>
      <c r="C611" s="2"/>
      <c r="D611" s="22"/>
      <c r="E611" s="43"/>
      <c r="F611" s="43"/>
      <c r="G611" s="43"/>
      <c r="H611" s="43"/>
      <c r="I611" s="43"/>
      <c r="J611" s="43"/>
      <c r="K611" s="43"/>
      <c r="L611" s="43"/>
      <c r="M611" s="43"/>
      <c r="N611" s="43"/>
      <c r="O611" s="43"/>
      <c r="P611" s="43"/>
    </row>
    <row r="612" spans="1:16" ht="19.5" customHeight="1" x14ac:dyDescent="0.2">
      <c r="A612" s="43"/>
      <c r="B612" s="43"/>
      <c r="C612" s="2"/>
      <c r="D612" s="22"/>
      <c r="E612" s="43"/>
      <c r="F612" s="43"/>
      <c r="G612" s="43"/>
      <c r="H612" s="43"/>
      <c r="I612" s="43"/>
      <c r="J612" s="43"/>
      <c r="K612" s="43"/>
      <c r="L612" s="43"/>
      <c r="M612" s="43"/>
      <c r="N612" s="43"/>
      <c r="O612" s="43"/>
      <c r="P612" s="43"/>
    </row>
    <row r="613" spans="1:16" ht="19.5" customHeight="1" x14ac:dyDescent="0.2">
      <c r="A613" s="43"/>
      <c r="B613" s="43"/>
      <c r="C613" s="2"/>
      <c r="D613" s="22"/>
      <c r="E613" s="43"/>
      <c r="F613" s="43"/>
      <c r="G613" s="43"/>
      <c r="H613" s="43"/>
      <c r="I613" s="43"/>
      <c r="J613" s="43"/>
      <c r="K613" s="43"/>
      <c r="L613" s="43"/>
      <c r="M613" s="43"/>
      <c r="N613" s="43"/>
      <c r="O613" s="43"/>
      <c r="P613" s="43"/>
    </row>
    <row r="614" spans="1:16" ht="19.5" customHeight="1" x14ac:dyDescent="0.2">
      <c r="A614" s="43"/>
      <c r="B614" s="43"/>
      <c r="C614" s="2"/>
      <c r="D614" s="22"/>
      <c r="E614" s="43"/>
      <c r="F614" s="43"/>
      <c r="G614" s="43"/>
      <c r="H614" s="43"/>
      <c r="I614" s="43"/>
      <c r="J614" s="43"/>
      <c r="K614" s="43"/>
      <c r="L614" s="43"/>
      <c r="M614" s="43"/>
      <c r="N614" s="43"/>
      <c r="O614" s="43"/>
      <c r="P614" s="43"/>
    </row>
    <row r="615" spans="1:16" ht="19.5" customHeight="1" x14ac:dyDescent="0.2">
      <c r="A615" s="43"/>
      <c r="B615" s="43"/>
      <c r="C615" s="2"/>
      <c r="D615" s="22"/>
      <c r="E615" s="43"/>
      <c r="F615" s="43"/>
      <c r="G615" s="43"/>
      <c r="H615" s="43"/>
      <c r="I615" s="43"/>
      <c r="J615" s="43"/>
      <c r="K615" s="43"/>
      <c r="L615" s="43"/>
      <c r="M615" s="43"/>
      <c r="N615" s="43"/>
      <c r="O615" s="43"/>
      <c r="P615" s="43"/>
    </row>
    <row r="616" spans="1:16" ht="19.5" customHeight="1" x14ac:dyDescent="0.2">
      <c r="A616" s="43"/>
      <c r="B616" s="43"/>
      <c r="C616" s="2"/>
      <c r="D616" s="22"/>
      <c r="E616" s="43"/>
      <c r="F616" s="43"/>
      <c r="G616" s="43"/>
      <c r="H616" s="43"/>
      <c r="I616" s="43"/>
      <c r="J616" s="43"/>
      <c r="K616" s="43"/>
      <c r="L616" s="43"/>
      <c r="M616" s="43"/>
      <c r="N616" s="43"/>
      <c r="O616" s="43"/>
      <c r="P616" s="43"/>
    </row>
    <row r="617" spans="1:16" ht="19.5" customHeight="1" x14ac:dyDescent="0.2">
      <c r="A617" s="43"/>
      <c r="B617" s="43"/>
      <c r="C617" s="2"/>
      <c r="D617" s="22"/>
      <c r="E617" s="43"/>
      <c r="F617" s="43"/>
      <c r="G617" s="43"/>
      <c r="H617" s="43"/>
      <c r="I617" s="43"/>
      <c r="J617" s="43"/>
      <c r="K617" s="43"/>
      <c r="L617" s="43"/>
      <c r="M617" s="43"/>
      <c r="N617" s="43"/>
      <c r="O617" s="43"/>
      <c r="P617" s="43"/>
    </row>
    <row r="618" spans="1:16" ht="19.5" customHeight="1" x14ac:dyDescent="0.2">
      <c r="A618" s="43"/>
      <c r="B618" s="43"/>
      <c r="C618" s="2"/>
      <c r="D618" s="22"/>
      <c r="E618" s="43"/>
      <c r="F618" s="43"/>
      <c r="G618" s="43"/>
      <c r="H618" s="43"/>
      <c r="I618" s="43"/>
      <c r="J618" s="43"/>
      <c r="K618" s="43"/>
      <c r="L618" s="43"/>
      <c r="M618" s="43"/>
      <c r="N618" s="43"/>
      <c r="O618" s="43"/>
      <c r="P618" s="43"/>
    </row>
    <row r="619" spans="1:16" ht="19.5" customHeight="1" x14ac:dyDescent="0.2">
      <c r="A619" s="43"/>
      <c r="B619" s="43"/>
      <c r="C619" s="2"/>
      <c r="D619" s="22"/>
      <c r="E619" s="43"/>
      <c r="F619" s="43"/>
      <c r="G619" s="43"/>
      <c r="H619" s="43"/>
      <c r="I619" s="43"/>
      <c r="J619" s="43"/>
      <c r="K619" s="43"/>
      <c r="L619" s="43"/>
      <c r="M619" s="43"/>
      <c r="N619" s="43"/>
      <c r="O619" s="43"/>
      <c r="P619" s="43"/>
    </row>
    <row r="620" spans="1:16" ht="19.5" customHeight="1" x14ac:dyDescent="0.2">
      <c r="A620" s="43"/>
      <c r="B620" s="43"/>
      <c r="C620" s="2"/>
      <c r="D620" s="22"/>
      <c r="E620" s="43"/>
      <c r="F620" s="43"/>
      <c r="G620" s="43"/>
      <c r="H620" s="43"/>
      <c r="I620" s="43"/>
      <c r="J620" s="43"/>
      <c r="K620" s="43"/>
      <c r="L620" s="43"/>
      <c r="M620" s="43"/>
      <c r="N620" s="43"/>
      <c r="O620" s="43"/>
      <c r="P620" s="43"/>
    </row>
    <row r="621" spans="1:16" ht="19.5" customHeight="1" x14ac:dyDescent="0.2">
      <c r="A621" s="43"/>
      <c r="B621" s="43"/>
      <c r="C621" s="2"/>
      <c r="D621" s="22"/>
      <c r="E621" s="43"/>
      <c r="F621" s="43"/>
      <c r="G621" s="43"/>
      <c r="H621" s="43"/>
      <c r="I621" s="43"/>
      <c r="J621" s="43"/>
      <c r="K621" s="43"/>
      <c r="L621" s="43"/>
      <c r="M621" s="43"/>
      <c r="N621" s="43"/>
      <c r="O621" s="43"/>
      <c r="P621" s="43"/>
    </row>
    <row r="622" spans="1:16" ht="19.5" customHeight="1" x14ac:dyDescent="0.2">
      <c r="A622" s="43"/>
      <c r="B622" s="43"/>
      <c r="C622" s="2"/>
      <c r="D622" s="22"/>
      <c r="E622" s="43"/>
      <c r="F622" s="43"/>
      <c r="G622" s="43"/>
      <c r="H622" s="43"/>
      <c r="I622" s="43"/>
      <c r="J622" s="43"/>
      <c r="K622" s="43"/>
      <c r="L622" s="43"/>
      <c r="M622" s="43"/>
      <c r="N622" s="43"/>
      <c r="O622" s="43"/>
      <c r="P622" s="43"/>
    </row>
    <row r="623" spans="1:16" ht="19.5" customHeight="1" x14ac:dyDescent="0.2">
      <c r="A623" s="43"/>
      <c r="B623" s="43"/>
      <c r="C623" s="2"/>
      <c r="D623" s="22"/>
      <c r="E623" s="43"/>
      <c r="F623" s="43"/>
      <c r="G623" s="43"/>
      <c r="H623" s="43"/>
      <c r="I623" s="43"/>
      <c r="J623" s="43"/>
      <c r="K623" s="43"/>
      <c r="L623" s="43"/>
      <c r="M623" s="43"/>
      <c r="N623" s="43"/>
      <c r="O623" s="43"/>
      <c r="P623" s="43"/>
    </row>
    <row r="624" spans="1:16" ht="19.5" customHeight="1" x14ac:dyDescent="0.2">
      <c r="A624" s="43"/>
      <c r="B624" s="43"/>
      <c r="C624" s="2"/>
      <c r="D624" s="22"/>
      <c r="E624" s="43"/>
      <c r="F624" s="43"/>
      <c r="G624" s="43"/>
      <c r="H624" s="43"/>
      <c r="I624" s="43"/>
      <c r="J624" s="43"/>
      <c r="K624" s="43"/>
      <c r="L624" s="43"/>
      <c r="M624" s="43"/>
      <c r="N624" s="43"/>
      <c r="O624" s="43"/>
      <c r="P624" s="43"/>
    </row>
    <row r="625" spans="1:16" ht="19.5" customHeight="1" x14ac:dyDescent="0.2">
      <c r="A625" s="43"/>
      <c r="B625" s="43"/>
      <c r="C625" s="2"/>
      <c r="D625" s="22"/>
      <c r="E625" s="43"/>
      <c r="F625" s="43"/>
      <c r="G625" s="43"/>
      <c r="H625" s="43"/>
      <c r="I625" s="43"/>
      <c r="J625" s="43"/>
      <c r="K625" s="43"/>
      <c r="L625" s="43"/>
      <c r="M625" s="43"/>
      <c r="N625" s="43"/>
      <c r="O625" s="43"/>
      <c r="P625" s="43"/>
    </row>
    <row r="626" spans="1:16" ht="19.5" customHeight="1" x14ac:dyDescent="0.2">
      <c r="A626" s="43"/>
      <c r="B626" s="43"/>
      <c r="C626" s="2"/>
      <c r="D626" s="22"/>
      <c r="E626" s="43"/>
      <c r="F626" s="43"/>
      <c r="G626" s="43"/>
      <c r="H626" s="43"/>
      <c r="I626" s="43"/>
      <c r="J626" s="43"/>
      <c r="K626" s="43"/>
      <c r="L626" s="43"/>
      <c r="M626" s="43"/>
      <c r="N626" s="43"/>
      <c r="O626" s="43"/>
      <c r="P626" s="43"/>
    </row>
    <row r="627" spans="1:16" ht="19.5" customHeight="1" x14ac:dyDescent="0.2">
      <c r="A627" s="43"/>
      <c r="B627" s="43"/>
      <c r="C627" s="2"/>
      <c r="D627" s="22"/>
      <c r="E627" s="43"/>
      <c r="F627" s="43"/>
      <c r="G627" s="43"/>
      <c r="H627" s="43"/>
      <c r="I627" s="43"/>
      <c r="J627" s="43"/>
      <c r="K627" s="43"/>
      <c r="L627" s="43"/>
      <c r="M627" s="43"/>
      <c r="N627" s="43"/>
      <c r="O627" s="43"/>
      <c r="P627" s="43"/>
    </row>
    <row r="628" spans="1:16" ht="19.5" customHeight="1" x14ac:dyDescent="0.2">
      <c r="A628" s="43"/>
      <c r="B628" s="43"/>
      <c r="C628" s="2"/>
      <c r="D628" s="22"/>
      <c r="E628" s="43"/>
      <c r="F628" s="43"/>
      <c r="G628" s="43"/>
      <c r="H628" s="43"/>
      <c r="I628" s="43"/>
      <c r="J628" s="43"/>
      <c r="K628" s="43"/>
      <c r="L628" s="43"/>
      <c r="M628" s="43"/>
      <c r="N628" s="43"/>
      <c r="O628" s="43"/>
      <c r="P628" s="43"/>
    </row>
    <row r="629" spans="1:16" ht="19.5" customHeight="1" x14ac:dyDescent="0.2">
      <c r="A629" s="43"/>
      <c r="B629" s="43"/>
      <c r="C629" s="2"/>
      <c r="D629" s="22"/>
      <c r="E629" s="43"/>
      <c r="F629" s="43"/>
      <c r="G629" s="43"/>
      <c r="H629" s="43"/>
      <c r="I629" s="43"/>
      <c r="J629" s="43"/>
      <c r="K629" s="43"/>
      <c r="L629" s="43"/>
      <c r="M629" s="43"/>
      <c r="N629" s="43"/>
      <c r="O629" s="43"/>
      <c r="P629" s="43"/>
    </row>
    <row r="630" spans="1:16" ht="19.5" customHeight="1" x14ac:dyDescent="0.2">
      <c r="A630" s="43"/>
      <c r="B630" s="43"/>
      <c r="C630" s="2"/>
      <c r="D630" s="22"/>
      <c r="E630" s="43"/>
      <c r="F630" s="43"/>
      <c r="G630" s="43"/>
      <c r="H630" s="43"/>
      <c r="I630" s="43"/>
      <c r="J630" s="43"/>
      <c r="K630" s="43"/>
      <c r="L630" s="43"/>
      <c r="M630" s="43"/>
      <c r="N630" s="43"/>
      <c r="O630" s="43"/>
      <c r="P630" s="43"/>
    </row>
    <row r="631" spans="1:16" ht="19.5" customHeight="1" x14ac:dyDescent="0.2">
      <c r="A631" s="43"/>
      <c r="B631" s="43"/>
      <c r="C631" s="2"/>
      <c r="D631" s="22"/>
      <c r="E631" s="43"/>
      <c r="F631" s="43"/>
      <c r="G631" s="43"/>
      <c r="H631" s="43"/>
      <c r="I631" s="43"/>
      <c r="J631" s="43"/>
      <c r="K631" s="43"/>
      <c r="L631" s="43"/>
      <c r="M631" s="43"/>
      <c r="N631" s="43"/>
      <c r="O631" s="43"/>
      <c r="P631" s="43"/>
    </row>
    <row r="632" spans="1:16" ht="19.5" customHeight="1" x14ac:dyDescent="0.2">
      <c r="A632" s="43"/>
      <c r="B632" s="43"/>
      <c r="C632" s="2"/>
      <c r="D632" s="22"/>
      <c r="E632" s="43"/>
      <c r="F632" s="43"/>
      <c r="G632" s="43"/>
      <c r="H632" s="43"/>
      <c r="I632" s="43"/>
      <c r="J632" s="43"/>
      <c r="K632" s="43"/>
      <c r="L632" s="43"/>
      <c r="M632" s="43"/>
      <c r="N632" s="43"/>
      <c r="O632" s="43"/>
      <c r="P632" s="43"/>
    </row>
    <row r="633" spans="1:16" ht="19.5" customHeight="1" x14ac:dyDescent="0.2">
      <c r="A633" s="43"/>
      <c r="B633" s="43"/>
      <c r="C633" s="2"/>
      <c r="D633" s="22"/>
      <c r="E633" s="43"/>
      <c r="F633" s="43"/>
      <c r="G633" s="43"/>
      <c r="H633" s="43"/>
      <c r="I633" s="43"/>
      <c r="J633" s="43"/>
      <c r="K633" s="43"/>
      <c r="L633" s="43"/>
      <c r="M633" s="43"/>
      <c r="N633" s="43"/>
      <c r="O633" s="43"/>
      <c r="P633" s="43"/>
    </row>
    <row r="634" spans="1:16" ht="19.5" customHeight="1" x14ac:dyDescent="0.2">
      <c r="A634" s="43"/>
      <c r="B634" s="43"/>
      <c r="C634" s="2"/>
      <c r="D634" s="22"/>
      <c r="E634" s="43"/>
      <c r="F634" s="43"/>
      <c r="G634" s="43"/>
      <c r="H634" s="43"/>
      <c r="I634" s="43"/>
      <c r="J634" s="43"/>
      <c r="K634" s="43"/>
      <c r="L634" s="43"/>
      <c r="M634" s="43"/>
      <c r="N634" s="43"/>
      <c r="O634" s="43"/>
      <c r="P634" s="43"/>
    </row>
    <row r="635" spans="1:16" ht="19.5" customHeight="1" x14ac:dyDescent="0.2">
      <c r="A635" s="43"/>
      <c r="B635" s="43"/>
      <c r="C635" s="2"/>
      <c r="D635" s="22"/>
      <c r="E635" s="43"/>
      <c r="F635" s="43"/>
      <c r="G635" s="43"/>
      <c r="H635" s="43"/>
      <c r="I635" s="43"/>
      <c r="J635" s="43"/>
      <c r="K635" s="43"/>
      <c r="L635" s="43"/>
      <c r="M635" s="43"/>
      <c r="N635" s="43"/>
      <c r="O635" s="43"/>
      <c r="P635" s="43"/>
    </row>
    <row r="636" spans="1:16" ht="19.5" customHeight="1" x14ac:dyDescent="0.2">
      <c r="A636" s="43"/>
      <c r="B636" s="43"/>
      <c r="C636" s="2"/>
      <c r="D636" s="22"/>
      <c r="E636" s="43"/>
      <c r="F636" s="43"/>
      <c r="G636" s="43"/>
      <c r="H636" s="43"/>
      <c r="I636" s="43"/>
      <c r="J636" s="43"/>
      <c r="K636" s="43"/>
      <c r="L636" s="43"/>
      <c r="M636" s="43"/>
      <c r="N636" s="43"/>
      <c r="O636" s="43"/>
      <c r="P636" s="43"/>
    </row>
    <row r="637" spans="1:16" ht="19.5" customHeight="1" x14ac:dyDescent="0.2">
      <c r="A637" s="43"/>
      <c r="B637" s="43"/>
      <c r="C637" s="2"/>
      <c r="D637" s="22"/>
      <c r="E637" s="43"/>
      <c r="F637" s="43"/>
      <c r="G637" s="43"/>
      <c r="H637" s="43"/>
      <c r="I637" s="43"/>
      <c r="J637" s="43"/>
      <c r="K637" s="43"/>
      <c r="L637" s="43"/>
      <c r="M637" s="43"/>
      <c r="N637" s="43"/>
      <c r="O637" s="43"/>
      <c r="P637" s="43"/>
    </row>
    <row r="638" spans="1:16" ht="19.5" customHeight="1" x14ac:dyDescent="0.2">
      <c r="A638" s="43"/>
      <c r="B638" s="43"/>
      <c r="C638" s="2"/>
      <c r="D638" s="22"/>
      <c r="E638" s="43"/>
      <c r="F638" s="43"/>
      <c r="G638" s="43"/>
      <c r="H638" s="43"/>
      <c r="I638" s="43"/>
      <c r="J638" s="43"/>
      <c r="K638" s="43"/>
      <c r="L638" s="43"/>
      <c r="M638" s="43"/>
      <c r="N638" s="43"/>
      <c r="O638" s="43"/>
      <c r="P638" s="43"/>
    </row>
    <row r="639" spans="1:16" ht="19.5" customHeight="1" x14ac:dyDescent="0.2">
      <c r="A639" s="43"/>
      <c r="B639" s="43"/>
      <c r="C639" s="2"/>
      <c r="D639" s="22"/>
      <c r="E639" s="43"/>
      <c r="F639" s="43"/>
      <c r="G639" s="43"/>
      <c r="H639" s="43"/>
      <c r="I639" s="43"/>
      <c r="J639" s="43"/>
      <c r="K639" s="43"/>
      <c r="L639" s="43"/>
      <c r="M639" s="43"/>
      <c r="N639" s="43"/>
      <c r="O639" s="43"/>
      <c r="P639" s="43"/>
    </row>
    <row r="640" spans="1:16" ht="19.5" customHeight="1" x14ac:dyDescent="0.2">
      <c r="A640" s="43"/>
      <c r="B640" s="43"/>
      <c r="C640" s="2"/>
      <c r="D640" s="22"/>
      <c r="E640" s="43"/>
      <c r="F640" s="43"/>
      <c r="G640" s="43"/>
      <c r="H640" s="43"/>
      <c r="I640" s="43"/>
      <c r="J640" s="43"/>
      <c r="K640" s="43"/>
      <c r="L640" s="43"/>
      <c r="M640" s="43"/>
      <c r="N640" s="43"/>
      <c r="O640" s="43"/>
      <c r="P640" s="43"/>
    </row>
    <row r="641" spans="1:16" ht="19.5" customHeight="1" x14ac:dyDescent="0.2">
      <c r="A641" s="43"/>
      <c r="B641" s="43"/>
      <c r="C641" s="2"/>
      <c r="D641" s="22"/>
      <c r="E641" s="43"/>
      <c r="F641" s="43"/>
      <c r="G641" s="43"/>
      <c r="H641" s="43"/>
      <c r="I641" s="43"/>
      <c r="J641" s="43"/>
      <c r="K641" s="43"/>
      <c r="L641" s="43"/>
      <c r="M641" s="43"/>
      <c r="N641" s="43"/>
      <c r="O641" s="43"/>
      <c r="P641" s="43"/>
    </row>
    <row r="642" spans="1:16" ht="19.5" customHeight="1" x14ac:dyDescent="0.2">
      <c r="A642" s="43"/>
      <c r="B642" s="43"/>
      <c r="C642" s="2"/>
      <c r="D642" s="22"/>
      <c r="E642" s="43"/>
      <c r="F642" s="43"/>
      <c r="G642" s="43"/>
      <c r="H642" s="43"/>
      <c r="I642" s="43"/>
      <c r="J642" s="43"/>
      <c r="K642" s="43"/>
      <c r="L642" s="43"/>
      <c r="M642" s="43"/>
      <c r="N642" s="43"/>
      <c r="O642" s="43"/>
      <c r="P642" s="43"/>
    </row>
    <row r="643" spans="1:16" ht="19.5" customHeight="1" x14ac:dyDescent="0.2">
      <c r="A643" s="43"/>
      <c r="B643" s="43"/>
      <c r="C643" s="2"/>
      <c r="D643" s="22"/>
      <c r="E643" s="43"/>
      <c r="F643" s="43"/>
      <c r="G643" s="43"/>
      <c r="H643" s="43"/>
      <c r="I643" s="43"/>
      <c r="J643" s="43"/>
      <c r="K643" s="43"/>
      <c r="L643" s="43"/>
      <c r="M643" s="43"/>
      <c r="N643" s="43"/>
      <c r="O643" s="43"/>
      <c r="P643" s="43"/>
    </row>
    <row r="644" spans="1:16" ht="19.5" customHeight="1" x14ac:dyDescent="0.2">
      <c r="A644" s="43"/>
      <c r="B644" s="43"/>
      <c r="C644" s="2"/>
      <c r="D644" s="22"/>
      <c r="E644" s="43"/>
      <c r="F644" s="43"/>
      <c r="G644" s="43"/>
      <c r="H644" s="43"/>
      <c r="I644" s="43"/>
      <c r="J644" s="43"/>
      <c r="K644" s="43"/>
      <c r="L644" s="43"/>
      <c r="M644" s="43"/>
      <c r="N644" s="43"/>
      <c r="O644" s="43"/>
      <c r="P644" s="43"/>
    </row>
    <row r="645" spans="1:16" ht="19.5" customHeight="1" x14ac:dyDescent="0.2">
      <c r="A645" s="43"/>
      <c r="B645" s="43"/>
      <c r="C645" s="2"/>
      <c r="D645" s="22"/>
      <c r="E645" s="43"/>
      <c r="F645" s="43"/>
      <c r="G645" s="43"/>
      <c r="H645" s="43"/>
      <c r="I645" s="43"/>
      <c r="J645" s="43"/>
      <c r="K645" s="43"/>
      <c r="L645" s="43"/>
      <c r="M645" s="43"/>
      <c r="N645" s="43"/>
      <c r="O645" s="43"/>
      <c r="P645" s="43"/>
    </row>
    <row r="646" spans="1:16" ht="19.5" customHeight="1" x14ac:dyDescent="0.2">
      <c r="A646" s="43"/>
      <c r="B646" s="43"/>
      <c r="C646" s="2"/>
      <c r="D646" s="22"/>
      <c r="E646" s="43"/>
      <c r="F646" s="43"/>
      <c r="G646" s="43"/>
      <c r="H646" s="43"/>
      <c r="I646" s="43"/>
      <c r="J646" s="43"/>
      <c r="K646" s="43"/>
      <c r="L646" s="43"/>
      <c r="M646" s="43"/>
      <c r="N646" s="43"/>
      <c r="O646" s="43"/>
      <c r="P646" s="43"/>
    </row>
    <row r="647" spans="1:16" ht="19.5" customHeight="1" x14ac:dyDescent="0.2">
      <c r="A647" s="43"/>
      <c r="B647" s="43"/>
      <c r="C647" s="2"/>
      <c r="D647" s="22"/>
      <c r="E647" s="43"/>
      <c r="F647" s="43"/>
      <c r="G647" s="43"/>
      <c r="H647" s="43"/>
      <c r="I647" s="43"/>
      <c r="J647" s="43"/>
      <c r="K647" s="43"/>
      <c r="L647" s="43"/>
      <c r="M647" s="43"/>
      <c r="N647" s="43"/>
      <c r="O647" s="43"/>
      <c r="P647" s="43"/>
    </row>
    <row r="648" spans="1:16" ht="19.5" customHeight="1" x14ac:dyDescent="0.2">
      <c r="A648" s="43"/>
      <c r="B648" s="43"/>
      <c r="C648" s="2"/>
      <c r="D648" s="22"/>
      <c r="E648" s="43"/>
      <c r="F648" s="43"/>
      <c r="G648" s="43"/>
      <c r="H648" s="43"/>
      <c r="I648" s="43"/>
      <c r="J648" s="43"/>
      <c r="K648" s="43"/>
      <c r="L648" s="43"/>
      <c r="M648" s="43"/>
      <c r="N648" s="43"/>
      <c r="O648" s="43"/>
      <c r="P648" s="43"/>
    </row>
    <row r="649" spans="1:16" ht="19.5" customHeight="1" x14ac:dyDescent="0.2">
      <c r="A649" s="43"/>
      <c r="B649" s="43"/>
      <c r="C649" s="2"/>
      <c r="D649" s="22"/>
      <c r="E649" s="43"/>
      <c r="F649" s="43"/>
      <c r="G649" s="43"/>
      <c r="H649" s="43"/>
      <c r="I649" s="43"/>
      <c r="J649" s="43"/>
      <c r="K649" s="43"/>
      <c r="L649" s="43"/>
      <c r="M649" s="43"/>
      <c r="N649" s="43"/>
      <c r="O649" s="43"/>
      <c r="P649" s="43"/>
    </row>
    <row r="650" spans="1:16" ht="19.5" customHeight="1" x14ac:dyDescent="0.2">
      <c r="A650" s="43"/>
      <c r="B650" s="43"/>
      <c r="C650" s="2"/>
      <c r="D650" s="22"/>
      <c r="E650" s="43"/>
      <c r="F650" s="43"/>
      <c r="G650" s="43"/>
      <c r="H650" s="43"/>
      <c r="I650" s="43"/>
      <c r="J650" s="43"/>
      <c r="K650" s="43"/>
      <c r="L650" s="43"/>
      <c r="M650" s="43"/>
      <c r="N650" s="43"/>
      <c r="O650" s="43"/>
      <c r="P650" s="43"/>
    </row>
    <row r="651" spans="1:16" ht="19.5" customHeight="1" x14ac:dyDescent="0.2">
      <c r="A651" s="43"/>
      <c r="B651" s="43"/>
      <c r="C651" s="2"/>
      <c r="D651" s="22"/>
      <c r="E651" s="43"/>
      <c r="F651" s="43"/>
      <c r="G651" s="43"/>
      <c r="H651" s="43"/>
      <c r="I651" s="43"/>
      <c r="J651" s="43"/>
      <c r="K651" s="43"/>
      <c r="L651" s="43"/>
      <c r="M651" s="43"/>
      <c r="N651" s="43"/>
      <c r="O651" s="43"/>
      <c r="P651" s="43"/>
    </row>
    <row r="652" spans="1:16" ht="19.5" customHeight="1" x14ac:dyDescent="0.2">
      <c r="A652" s="43"/>
      <c r="B652" s="43"/>
      <c r="C652" s="2"/>
      <c r="D652" s="22"/>
      <c r="E652" s="43"/>
      <c r="F652" s="43"/>
      <c r="G652" s="43"/>
      <c r="H652" s="43"/>
      <c r="I652" s="43"/>
      <c r="J652" s="43"/>
      <c r="K652" s="43"/>
      <c r="L652" s="43"/>
      <c r="M652" s="43"/>
      <c r="N652" s="43"/>
      <c r="O652" s="43"/>
      <c r="P652" s="43"/>
    </row>
    <row r="653" spans="1:16" ht="19.5" customHeight="1" x14ac:dyDescent="0.2">
      <c r="A653" s="43"/>
      <c r="B653" s="43"/>
      <c r="C653" s="2"/>
      <c r="D653" s="22"/>
      <c r="E653" s="43"/>
      <c r="F653" s="43"/>
      <c r="G653" s="43"/>
      <c r="H653" s="43"/>
      <c r="I653" s="43"/>
      <c r="J653" s="43"/>
      <c r="K653" s="43"/>
      <c r="L653" s="43"/>
      <c r="M653" s="43"/>
      <c r="N653" s="43"/>
      <c r="O653" s="43"/>
      <c r="P653" s="43"/>
    </row>
    <row r="654" spans="1:16" ht="19.5" customHeight="1" x14ac:dyDescent="0.2">
      <c r="A654" s="43"/>
      <c r="B654" s="43"/>
      <c r="C654" s="2"/>
      <c r="D654" s="22"/>
      <c r="E654" s="43"/>
      <c r="F654" s="43"/>
      <c r="G654" s="43"/>
      <c r="H654" s="43"/>
      <c r="I654" s="43"/>
      <c r="J654" s="43"/>
      <c r="K654" s="43"/>
      <c r="L654" s="43"/>
      <c r="M654" s="43"/>
      <c r="N654" s="43"/>
      <c r="O654" s="43"/>
      <c r="P654" s="43"/>
    </row>
    <row r="655" spans="1:16" ht="19.5" customHeight="1" x14ac:dyDescent="0.2">
      <c r="A655" s="43"/>
      <c r="B655" s="43"/>
      <c r="C655" s="2"/>
      <c r="D655" s="22"/>
      <c r="E655" s="43"/>
      <c r="F655" s="43"/>
      <c r="G655" s="43"/>
      <c r="H655" s="43"/>
      <c r="I655" s="43"/>
      <c r="J655" s="43"/>
      <c r="K655" s="43"/>
      <c r="L655" s="43"/>
      <c r="M655" s="43"/>
      <c r="N655" s="43"/>
      <c r="O655" s="43"/>
      <c r="P655" s="43"/>
    </row>
    <row r="656" spans="1:16" ht="19.5" customHeight="1" x14ac:dyDescent="0.2">
      <c r="A656" s="43"/>
      <c r="B656" s="43"/>
      <c r="C656" s="2"/>
      <c r="D656" s="22"/>
      <c r="E656" s="43"/>
      <c r="F656" s="43"/>
      <c r="G656" s="43"/>
      <c r="H656" s="43"/>
      <c r="I656" s="43"/>
      <c r="J656" s="43"/>
      <c r="K656" s="43"/>
      <c r="L656" s="43"/>
      <c r="M656" s="43"/>
      <c r="N656" s="43"/>
      <c r="O656" s="43"/>
      <c r="P656" s="43"/>
    </row>
    <row r="657" spans="1:16" ht="19.5" customHeight="1" x14ac:dyDescent="0.2">
      <c r="A657" s="43"/>
      <c r="B657" s="43"/>
      <c r="C657" s="2"/>
      <c r="D657" s="22"/>
      <c r="E657" s="43"/>
      <c r="F657" s="43"/>
      <c r="G657" s="43"/>
      <c r="H657" s="43"/>
      <c r="I657" s="43"/>
      <c r="J657" s="43"/>
      <c r="K657" s="43"/>
      <c r="L657" s="43"/>
      <c r="M657" s="43"/>
      <c r="N657" s="43"/>
      <c r="O657" s="43"/>
      <c r="P657" s="43"/>
    </row>
    <row r="658" spans="1:16" ht="19.5" customHeight="1" x14ac:dyDescent="0.2">
      <c r="A658" s="43"/>
      <c r="B658" s="43"/>
      <c r="C658" s="2"/>
      <c r="D658" s="22"/>
      <c r="E658" s="43"/>
      <c r="F658" s="43"/>
      <c r="G658" s="43"/>
      <c r="H658" s="43"/>
      <c r="I658" s="43"/>
      <c r="J658" s="43"/>
      <c r="K658" s="43"/>
      <c r="L658" s="43"/>
      <c r="M658" s="43"/>
      <c r="N658" s="43"/>
      <c r="O658" s="43"/>
      <c r="P658" s="43"/>
    </row>
    <row r="659" spans="1:16" ht="19.5" customHeight="1" x14ac:dyDescent="0.2">
      <c r="A659" s="43"/>
      <c r="B659" s="43"/>
      <c r="C659" s="2"/>
      <c r="D659" s="22"/>
      <c r="E659" s="43"/>
      <c r="F659" s="43"/>
      <c r="G659" s="43"/>
      <c r="H659" s="43"/>
      <c r="I659" s="43"/>
      <c r="J659" s="43"/>
      <c r="K659" s="43"/>
      <c r="L659" s="43"/>
      <c r="M659" s="43"/>
      <c r="N659" s="43"/>
      <c r="O659" s="43"/>
      <c r="P659" s="43"/>
    </row>
    <row r="660" spans="1:16" ht="19.5" customHeight="1" x14ac:dyDescent="0.2">
      <c r="A660" s="43"/>
      <c r="B660" s="43"/>
      <c r="C660" s="2"/>
      <c r="D660" s="22"/>
      <c r="E660" s="43"/>
      <c r="F660" s="43"/>
      <c r="G660" s="43"/>
      <c r="H660" s="43"/>
      <c r="I660" s="43"/>
      <c r="J660" s="43"/>
      <c r="K660" s="43"/>
      <c r="L660" s="43"/>
      <c r="M660" s="43"/>
      <c r="N660" s="43"/>
      <c r="O660" s="43"/>
      <c r="P660" s="43"/>
    </row>
    <row r="661" spans="1:16" ht="19.5" customHeight="1" x14ac:dyDescent="0.2">
      <c r="A661" s="43"/>
      <c r="B661" s="43"/>
      <c r="C661" s="2"/>
      <c r="D661" s="22"/>
      <c r="E661" s="43"/>
      <c r="F661" s="43"/>
      <c r="G661" s="43"/>
      <c r="H661" s="43"/>
      <c r="I661" s="43"/>
      <c r="J661" s="43"/>
      <c r="K661" s="43"/>
      <c r="L661" s="43"/>
      <c r="M661" s="43"/>
      <c r="N661" s="43"/>
      <c r="O661" s="43"/>
      <c r="P661" s="43"/>
    </row>
    <row r="662" spans="1:16" ht="19.5" customHeight="1" x14ac:dyDescent="0.2">
      <c r="A662" s="43"/>
      <c r="B662" s="43"/>
      <c r="C662" s="2"/>
      <c r="D662" s="22"/>
      <c r="E662" s="43"/>
      <c r="F662" s="43"/>
      <c r="G662" s="43"/>
      <c r="H662" s="43"/>
      <c r="I662" s="43"/>
      <c r="J662" s="43"/>
      <c r="K662" s="43"/>
      <c r="L662" s="43"/>
      <c r="M662" s="43"/>
      <c r="N662" s="43"/>
      <c r="O662" s="43"/>
      <c r="P662" s="43"/>
    </row>
    <row r="663" spans="1:16" ht="19.5" customHeight="1" x14ac:dyDescent="0.2">
      <c r="A663" s="43"/>
      <c r="B663" s="43"/>
      <c r="C663" s="2"/>
      <c r="D663" s="22"/>
      <c r="E663" s="43"/>
      <c r="F663" s="43"/>
      <c r="G663" s="43"/>
      <c r="H663" s="43"/>
      <c r="I663" s="43"/>
      <c r="J663" s="43"/>
      <c r="K663" s="43"/>
      <c r="L663" s="43"/>
      <c r="M663" s="43"/>
      <c r="N663" s="43"/>
      <c r="O663" s="43"/>
      <c r="P663" s="43"/>
    </row>
    <row r="664" spans="1:16" ht="19.5" customHeight="1" x14ac:dyDescent="0.2">
      <c r="A664" s="43"/>
      <c r="B664" s="43"/>
      <c r="C664" s="2"/>
      <c r="D664" s="22"/>
      <c r="E664" s="43"/>
      <c r="F664" s="43"/>
      <c r="G664" s="43"/>
      <c r="H664" s="43"/>
      <c r="I664" s="43"/>
      <c r="J664" s="43"/>
      <c r="K664" s="43"/>
      <c r="L664" s="43"/>
      <c r="M664" s="43"/>
      <c r="N664" s="43"/>
      <c r="O664" s="43"/>
      <c r="P664" s="43"/>
    </row>
    <row r="665" spans="1:16" ht="19.5" customHeight="1" x14ac:dyDescent="0.2">
      <c r="A665" s="43"/>
      <c r="B665" s="43"/>
      <c r="C665" s="2"/>
      <c r="D665" s="22"/>
      <c r="E665" s="43"/>
      <c r="F665" s="43"/>
      <c r="G665" s="43"/>
      <c r="H665" s="43"/>
      <c r="I665" s="43"/>
      <c r="J665" s="43"/>
      <c r="K665" s="43"/>
      <c r="L665" s="43"/>
      <c r="M665" s="43"/>
      <c r="N665" s="43"/>
      <c r="O665" s="43"/>
      <c r="P665" s="43"/>
    </row>
    <row r="666" spans="1:16" ht="19.5" customHeight="1" x14ac:dyDescent="0.2">
      <c r="A666" s="43"/>
      <c r="B666" s="43"/>
      <c r="C666" s="2"/>
      <c r="D666" s="22"/>
      <c r="E666" s="43"/>
      <c r="F666" s="43"/>
      <c r="G666" s="43"/>
      <c r="H666" s="43"/>
      <c r="I666" s="43"/>
      <c r="J666" s="43"/>
      <c r="K666" s="43"/>
      <c r="L666" s="43"/>
      <c r="M666" s="43"/>
      <c r="N666" s="43"/>
      <c r="O666" s="43"/>
      <c r="P666" s="43"/>
    </row>
    <row r="667" spans="1:16" ht="19.5" customHeight="1" x14ac:dyDescent="0.2">
      <c r="A667" s="43"/>
      <c r="B667" s="43"/>
      <c r="C667" s="2"/>
      <c r="D667" s="22"/>
      <c r="E667" s="43"/>
      <c r="F667" s="43"/>
      <c r="G667" s="43"/>
      <c r="H667" s="43"/>
      <c r="I667" s="43"/>
      <c r="J667" s="43"/>
      <c r="K667" s="43"/>
      <c r="L667" s="43"/>
      <c r="M667" s="43"/>
      <c r="N667" s="43"/>
      <c r="O667" s="43"/>
      <c r="P667" s="43"/>
    </row>
    <row r="668" spans="1:16" ht="19.5" customHeight="1" x14ac:dyDescent="0.2">
      <c r="A668" s="43"/>
      <c r="B668" s="43"/>
      <c r="C668" s="2"/>
      <c r="D668" s="22"/>
      <c r="E668" s="43"/>
      <c r="F668" s="43"/>
      <c r="G668" s="43"/>
      <c r="H668" s="43"/>
      <c r="I668" s="43"/>
      <c r="J668" s="43"/>
      <c r="K668" s="43"/>
      <c r="L668" s="43"/>
      <c r="M668" s="43"/>
      <c r="N668" s="43"/>
      <c r="O668" s="43"/>
      <c r="P668" s="43"/>
    </row>
    <row r="669" spans="1:16" ht="19.5" customHeight="1" x14ac:dyDescent="0.2">
      <c r="A669" s="43"/>
      <c r="B669" s="43"/>
      <c r="C669" s="2"/>
      <c r="D669" s="22"/>
      <c r="E669" s="43"/>
      <c r="F669" s="43"/>
      <c r="G669" s="43"/>
      <c r="H669" s="43"/>
      <c r="I669" s="43"/>
      <c r="J669" s="43"/>
      <c r="K669" s="43"/>
      <c r="L669" s="43"/>
      <c r="M669" s="43"/>
      <c r="N669" s="43"/>
      <c r="O669" s="43"/>
      <c r="P669" s="43"/>
    </row>
    <row r="670" spans="1:16" ht="19.5" customHeight="1" x14ac:dyDescent="0.2">
      <c r="A670" s="43"/>
      <c r="B670" s="43"/>
      <c r="C670" s="2"/>
      <c r="D670" s="22"/>
      <c r="E670" s="43"/>
      <c r="F670" s="43"/>
      <c r="G670" s="43"/>
      <c r="H670" s="43"/>
      <c r="I670" s="43"/>
      <c r="J670" s="43"/>
      <c r="K670" s="43"/>
      <c r="L670" s="43"/>
      <c r="M670" s="43"/>
      <c r="N670" s="43"/>
      <c r="O670" s="43"/>
      <c r="P670" s="43"/>
    </row>
    <row r="671" spans="1:16" ht="19.5" customHeight="1" x14ac:dyDescent="0.2">
      <c r="A671" s="43"/>
      <c r="B671" s="43"/>
      <c r="C671" s="2"/>
      <c r="D671" s="22"/>
      <c r="E671" s="43"/>
      <c r="F671" s="43"/>
      <c r="G671" s="43"/>
      <c r="H671" s="43"/>
      <c r="I671" s="43"/>
      <c r="J671" s="43"/>
      <c r="K671" s="43"/>
      <c r="L671" s="43"/>
      <c r="M671" s="43"/>
      <c r="N671" s="43"/>
      <c r="O671" s="43"/>
      <c r="P671" s="43"/>
    </row>
    <row r="672" spans="1:16" ht="19.5" customHeight="1" x14ac:dyDescent="0.2">
      <c r="A672" s="43"/>
      <c r="B672" s="43"/>
      <c r="C672" s="2"/>
      <c r="D672" s="22"/>
      <c r="E672" s="43"/>
      <c r="F672" s="43"/>
      <c r="G672" s="43"/>
      <c r="H672" s="43"/>
      <c r="I672" s="43"/>
      <c r="J672" s="43"/>
      <c r="K672" s="43"/>
      <c r="L672" s="43"/>
      <c r="M672" s="43"/>
      <c r="N672" s="43"/>
      <c r="O672" s="43"/>
      <c r="P672" s="43"/>
    </row>
    <row r="673" spans="1:16" ht="19.5" customHeight="1" x14ac:dyDescent="0.2">
      <c r="A673" s="43"/>
      <c r="B673" s="43"/>
      <c r="C673" s="2"/>
      <c r="D673" s="22"/>
      <c r="E673" s="43"/>
      <c r="F673" s="43"/>
      <c r="G673" s="43"/>
      <c r="H673" s="43"/>
      <c r="I673" s="43"/>
      <c r="J673" s="43"/>
      <c r="K673" s="43"/>
      <c r="L673" s="43"/>
      <c r="M673" s="43"/>
      <c r="N673" s="43"/>
      <c r="O673" s="43"/>
      <c r="P673" s="43"/>
    </row>
    <row r="674" spans="1:16" ht="19.5" customHeight="1" x14ac:dyDescent="0.2">
      <c r="A674" s="43"/>
      <c r="B674" s="43"/>
      <c r="C674" s="2"/>
      <c r="D674" s="22"/>
      <c r="E674" s="43"/>
      <c r="F674" s="43"/>
      <c r="G674" s="43"/>
      <c r="H674" s="43"/>
      <c r="I674" s="43"/>
      <c r="J674" s="43"/>
      <c r="K674" s="43"/>
      <c r="L674" s="43"/>
      <c r="M674" s="43"/>
      <c r="N674" s="43"/>
      <c r="O674" s="43"/>
      <c r="P674" s="43"/>
    </row>
    <row r="675" spans="1:16" ht="19.5" customHeight="1" x14ac:dyDescent="0.2">
      <c r="A675" s="43"/>
      <c r="B675" s="43"/>
      <c r="C675" s="2"/>
      <c r="D675" s="22"/>
      <c r="E675" s="43"/>
      <c r="F675" s="43"/>
      <c r="G675" s="43"/>
      <c r="H675" s="43"/>
      <c r="I675" s="43"/>
      <c r="J675" s="43"/>
      <c r="K675" s="43"/>
      <c r="L675" s="43"/>
      <c r="M675" s="43"/>
      <c r="N675" s="43"/>
      <c r="O675" s="43"/>
      <c r="P675" s="43"/>
    </row>
    <row r="676" spans="1:16" ht="19.5" customHeight="1" x14ac:dyDescent="0.2">
      <c r="A676" s="43"/>
      <c r="B676" s="43"/>
      <c r="C676" s="2"/>
      <c r="D676" s="22"/>
      <c r="E676" s="43"/>
      <c r="F676" s="43"/>
      <c r="G676" s="43"/>
      <c r="H676" s="43"/>
      <c r="I676" s="43"/>
      <c r="J676" s="43"/>
      <c r="K676" s="43"/>
      <c r="L676" s="43"/>
      <c r="M676" s="43"/>
      <c r="N676" s="43"/>
      <c r="O676" s="43"/>
      <c r="P676" s="43"/>
    </row>
    <row r="677" spans="1:16" ht="19.5" customHeight="1" x14ac:dyDescent="0.2">
      <c r="A677" s="43"/>
      <c r="B677" s="43"/>
      <c r="C677" s="2"/>
      <c r="D677" s="22"/>
      <c r="E677" s="43"/>
      <c r="F677" s="43"/>
      <c r="G677" s="43"/>
      <c r="H677" s="43"/>
      <c r="I677" s="43"/>
      <c r="J677" s="43"/>
      <c r="K677" s="43"/>
      <c r="L677" s="43"/>
      <c r="M677" s="43"/>
      <c r="N677" s="43"/>
      <c r="O677" s="43"/>
      <c r="P677" s="43"/>
    </row>
    <row r="678" spans="1:16" ht="19.5" customHeight="1" x14ac:dyDescent="0.2">
      <c r="A678" s="43"/>
      <c r="B678" s="43"/>
      <c r="C678" s="2"/>
      <c r="D678" s="22"/>
      <c r="E678" s="43"/>
      <c r="F678" s="43"/>
      <c r="G678" s="43"/>
      <c r="H678" s="43"/>
      <c r="I678" s="43"/>
      <c r="J678" s="43"/>
      <c r="K678" s="43"/>
      <c r="L678" s="43"/>
      <c r="M678" s="43"/>
      <c r="N678" s="43"/>
      <c r="O678" s="43"/>
      <c r="P678" s="43"/>
    </row>
    <row r="679" spans="1:16" ht="19.5" customHeight="1" x14ac:dyDescent="0.2">
      <c r="A679" s="43"/>
      <c r="B679" s="43"/>
      <c r="C679" s="2"/>
      <c r="D679" s="22"/>
      <c r="E679" s="43"/>
      <c r="F679" s="43"/>
      <c r="G679" s="43"/>
      <c r="H679" s="43"/>
      <c r="I679" s="43"/>
      <c r="J679" s="43"/>
      <c r="K679" s="43"/>
      <c r="L679" s="43"/>
      <c r="M679" s="43"/>
      <c r="N679" s="43"/>
      <c r="O679" s="43"/>
      <c r="P679" s="43"/>
    </row>
    <row r="680" spans="1:16" ht="19.5" customHeight="1" x14ac:dyDescent="0.2">
      <c r="A680" s="43"/>
      <c r="B680" s="43"/>
      <c r="C680" s="2"/>
      <c r="D680" s="22"/>
      <c r="E680" s="43"/>
      <c r="F680" s="43"/>
      <c r="G680" s="43"/>
      <c r="H680" s="43"/>
      <c r="I680" s="43"/>
      <c r="J680" s="43"/>
      <c r="K680" s="43"/>
      <c r="L680" s="43"/>
      <c r="M680" s="43"/>
      <c r="N680" s="43"/>
      <c r="O680" s="43"/>
      <c r="P680" s="43"/>
    </row>
    <row r="681" spans="1:16" ht="19.5" customHeight="1" x14ac:dyDescent="0.2">
      <c r="A681" s="43"/>
      <c r="B681" s="43"/>
      <c r="C681" s="2"/>
      <c r="D681" s="22"/>
      <c r="E681" s="43"/>
      <c r="F681" s="43"/>
      <c r="G681" s="43"/>
      <c r="H681" s="43"/>
      <c r="I681" s="43"/>
      <c r="J681" s="43"/>
      <c r="K681" s="43"/>
      <c r="L681" s="43"/>
      <c r="M681" s="43"/>
      <c r="N681" s="43"/>
      <c r="O681" s="43"/>
      <c r="P681" s="43"/>
    </row>
    <row r="682" spans="1:16" ht="19.5" customHeight="1" x14ac:dyDescent="0.2">
      <c r="A682" s="43"/>
      <c r="B682" s="43"/>
      <c r="C682" s="2"/>
      <c r="D682" s="22"/>
      <c r="E682" s="43"/>
      <c r="F682" s="43"/>
      <c r="G682" s="43"/>
      <c r="H682" s="43"/>
      <c r="I682" s="43"/>
      <c r="J682" s="43"/>
      <c r="K682" s="43"/>
      <c r="L682" s="43"/>
      <c r="M682" s="43"/>
      <c r="N682" s="43"/>
      <c r="O682" s="43"/>
      <c r="P682" s="43"/>
    </row>
    <row r="683" spans="1:16" ht="19.5" customHeight="1" x14ac:dyDescent="0.2">
      <c r="A683" s="43"/>
      <c r="B683" s="43"/>
      <c r="C683" s="2"/>
      <c r="D683" s="22"/>
      <c r="E683" s="43"/>
      <c r="F683" s="43"/>
      <c r="G683" s="43"/>
      <c r="H683" s="43"/>
      <c r="I683" s="43"/>
      <c r="J683" s="43"/>
      <c r="K683" s="43"/>
      <c r="L683" s="43"/>
      <c r="M683" s="43"/>
      <c r="N683" s="43"/>
      <c r="O683" s="43"/>
      <c r="P683" s="43"/>
    </row>
    <row r="684" spans="1:16" ht="19.5" customHeight="1" x14ac:dyDescent="0.2">
      <c r="A684" s="43"/>
      <c r="B684" s="43"/>
      <c r="C684" s="2"/>
      <c r="D684" s="22"/>
      <c r="E684" s="43"/>
      <c r="F684" s="43"/>
      <c r="G684" s="43"/>
      <c r="H684" s="43"/>
      <c r="I684" s="43"/>
      <c r="J684" s="43"/>
      <c r="K684" s="43"/>
      <c r="L684" s="43"/>
      <c r="M684" s="43"/>
      <c r="N684" s="43"/>
      <c r="O684" s="43"/>
      <c r="P684" s="43"/>
    </row>
    <row r="685" spans="1:16" ht="19.5" customHeight="1" x14ac:dyDescent="0.2">
      <c r="A685" s="43"/>
      <c r="B685" s="43"/>
      <c r="C685" s="2"/>
      <c r="D685" s="22"/>
      <c r="E685" s="43"/>
      <c r="F685" s="43"/>
      <c r="G685" s="43"/>
      <c r="H685" s="43"/>
      <c r="I685" s="43"/>
      <c r="J685" s="43"/>
      <c r="K685" s="43"/>
      <c r="L685" s="43"/>
      <c r="M685" s="43"/>
      <c r="N685" s="43"/>
      <c r="O685" s="43"/>
      <c r="P685" s="43"/>
    </row>
    <row r="686" spans="1:16" ht="19.5" customHeight="1" x14ac:dyDescent="0.2">
      <c r="A686" s="43"/>
      <c r="B686" s="43"/>
      <c r="C686" s="2"/>
      <c r="D686" s="22"/>
      <c r="E686" s="43"/>
      <c r="F686" s="43"/>
      <c r="G686" s="43"/>
      <c r="H686" s="43"/>
      <c r="I686" s="43"/>
      <c r="J686" s="43"/>
      <c r="K686" s="43"/>
      <c r="L686" s="43"/>
      <c r="M686" s="43"/>
      <c r="N686" s="43"/>
      <c r="O686" s="43"/>
      <c r="P686" s="43"/>
    </row>
    <row r="687" spans="1:16" ht="19.5" customHeight="1" x14ac:dyDescent="0.2">
      <c r="A687" s="43"/>
      <c r="B687" s="43"/>
      <c r="C687" s="2"/>
      <c r="D687" s="22"/>
      <c r="E687" s="43"/>
      <c r="F687" s="43"/>
      <c r="G687" s="43"/>
      <c r="H687" s="43"/>
      <c r="I687" s="43"/>
      <c r="J687" s="43"/>
      <c r="K687" s="43"/>
      <c r="L687" s="43"/>
      <c r="M687" s="43"/>
      <c r="N687" s="43"/>
      <c r="O687" s="43"/>
      <c r="P687" s="43"/>
    </row>
    <row r="688" spans="1:16" ht="19.5" customHeight="1" x14ac:dyDescent="0.2">
      <c r="A688" s="43"/>
      <c r="B688" s="43"/>
      <c r="C688" s="2"/>
      <c r="D688" s="22"/>
      <c r="E688" s="43"/>
      <c r="F688" s="43"/>
      <c r="G688" s="43"/>
      <c r="H688" s="43"/>
      <c r="I688" s="43"/>
      <c r="J688" s="43"/>
      <c r="K688" s="43"/>
      <c r="L688" s="43"/>
      <c r="M688" s="43"/>
      <c r="N688" s="43"/>
      <c r="O688" s="43"/>
      <c r="P688" s="43"/>
    </row>
    <row r="689" spans="1:16" ht="19.5" customHeight="1" x14ac:dyDescent="0.2">
      <c r="A689" s="43"/>
      <c r="B689" s="43"/>
      <c r="C689" s="2"/>
      <c r="D689" s="22"/>
      <c r="E689" s="43"/>
      <c r="F689" s="43"/>
      <c r="G689" s="43"/>
      <c r="H689" s="43"/>
      <c r="I689" s="43"/>
      <c r="J689" s="43"/>
      <c r="K689" s="43"/>
      <c r="L689" s="43"/>
      <c r="M689" s="43"/>
      <c r="N689" s="43"/>
      <c r="O689" s="43"/>
      <c r="P689" s="43"/>
    </row>
    <row r="690" spans="1:16" ht="19.5" customHeight="1" x14ac:dyDescent="0.2">
      <c r="A690" s="43"/>
      <c r="B690" s="43"/>
      <c r="C690" s="2"/>
      <c r="D690" s="22"/>
      <c r="E690" s="43"/>
      <c r="F690" s="43"/>
      <c r="G690" s="43"/>
      <c r="H690" s="43"/>
      <c r="I690" s="43"/>
      <c r="J690" s="43"/>
      <c r="K690" s="43"/>
      <c r="L690" s="43"/>
      <c r="M690" s="43"/>
      <c r="N690" s="43"/>
      <c r="O690" s="43"/>
      <c r="P690" s="43"/>
    </row>
    <row r="691" spans="1:16" ht="19.5" customHeight="1" x14ac:dyDescent="0.2">
      <c r="A691" s="43"/>
      <c r="B691" s="43"/>
      <c r="C691" s="2"/>
      <c r="D691" s="22"/>
      <c r="E691" s="43"/>
      <c r="F691" s="43"/>
      <c r="G691" s="43"/>
      <c r="H691" s="43"/>
      <c r="I691" s="43"/>
      <c r="J691" s="43"/>
      <c r="K691" s="43"/>
      <c r="L691" s="43"/>
      <c r="M691" s="43"/>
      <c r="N691" s="43"/>
      <c r="O691" s="43"/>
      <c r="P691" s="43"/>
    </row>
    <row r="692" spans="1:16" ht="19.5" customHeight="1" x14ac:dyDescent="0.2">
      <c r="A692" s="43"/>
      <c r="B692" s="43"/>
      <c r="C692" s="2"/>
      <c r="D692" s="22"/>
      <c r="E692" s="43"/>
      <c r="F692" s="43"/>
      <c r="G692" s="43"/>
      <c r="H692" s="43"/>
      <c r="I692" s="43"/>
      <c r="J692" s="43"/>
      <c r="K692" s="43"/>
      <c r="L692" s="43"/>
      <c r="M692" s="43"/>
      <c r="N692" s="43"/>
      <c r="O692" s="43"/>
      <c r="P692" s="43"/>
    </row>
    <row r="693" spans="1:16" ht="19.5" customHeight="1" x14ac:dyDescent="0.2">
      <c r="A693" s="43"/>
      <c r="B693" s="43"/>
      <c r="C693" s="2"/>
      <c r="D693" s="22"/>
      <c r="E693" s="43"/>
      <c r="F693" s="43"/>
      <c r="G693" s="43"/>
      <c r="H693" s="43"/>
      <c r="I693" s="43"/>
      <c r="J693" s="43"/>
      <c r="K693" s="43"/>
      <c r="L693" s="43"/>
      <c r="M693" s="43"/>
      <c r="N693" s="43"/>
      <c r="O693" s="43"/>
      <c r="P693" s="43"/>
    </row>
    <row r="694" spans="1:16" ht="19.5" customHeight="1" x14ac:dyDescent="0.2">
      <c r="A694" s="43"/>
      <c r="B694" s="43"/>
      <c r="C694" s="2"/>
      <c r="D694" s="22"/>
      <c r="E694" s="43"/>
      <c r="F694" s="43"/>
      <c r="G694" s="43"/>
      <c r="H694" s="43"/>
      <c r="I694" s="43"/>
      <c r="J694" s="43"/>
      <c r="K694" s="43"/>
      <c r="L694" s="43"/>
      <c r="M694" s="43"/>
      <c r="N694" s="43"/>
      <c r="O694" s="43"/>
      <c r="P694" s="43"/>
    </row>
    <row r="695" spans="1:16" ht="19.5" customHeight="1" x14ac:dyDescent="0.2">
      <c r="A695" s="43"/>
      <c r="B695" s="43"/>
      <c r="C695" s="2"/>
      <c r="D695" s="22"/>
      <c r="E695" s="43"/>
      <c r="F695" s="43"/>
      <c r="G695" s="43"/>
      <c r="H695" s="43"/>
      <c r="I695" s="43"/>
      <c r="J695" s="43"/>
      <c r="K695" s="43"/>
      <c r="L695" s="43"/>
      <c r="M695" s="43"/>
      <c r="N695" s="43"/>
      <c r="O695" s="43"/>
      <c r="P695" s="43"/>
    </row>
    <row r="696" spans="1:16" ht="19.5" customHeight="1" x14ac:dyDescent="0.2">
      <c r="A696" s="43"/>
      <c r="B696" s="43"/>
      <c r="C696" s="2"/>
      <c r="D696" s="22"/>
      <c r="E696" s="43"/>
      <c r="F696" s="43"/>
      <c r="G696" s="43"/>
      <c r="H696" s="43"/>
      <c r="I696" s="43"/>
      <c r="J696" s="43"/>
      <c r="K696" s="43"/>
      <c r="L696" s="43"/>
      <c r="M696" s="43"/>
      <c r="N696" s="43"/>
      <c r="O696" s="43"/>
      <c r="P696" s="43"/>
    </row>
    <row r="697" spans="1:16" ht="19.5" customHeight="1" x14ac:dyDescent="0.2">
      <c r="A697" s="43"/>
      <c r="B697" s="43"/>
      <c r="C697" s="2"/>
      <c r="D697" s="22"/>
      <c r="E697" s="43"/>
      <c r="F697" s="43"/>
      <c r="G697" s="43"/>
      <c r="H697" s="43"/>
      <c r="I697" s="43"/>
      <c r="J697" s="43"/>
      <c r="K697" s="43"/>
      <c r="L697" s="43"/>
      <c r="M697" s="43"/>
      <c r="N697" s="43"/>
      <c r="O697" s="43"/>
      <c r="P697" s="43"/>
    </row>
    <row r="698" spans="1:16" ht="19.5" customHeight="1" x14ac:dyDescent="0.2">
      <c r="A698" s="43"/>
      <c r="B698" s="43"/>
      <c r="C698" s="2"/>
      <c r="D698" s="22"/>
      <c r="E698" s="43"/>
      <c r="F698" s="43"/>
      <c r="G698" s="43"/>
      <c r="H698" s="43"/>
      <c r="I698" s="43"/>
      <c r="J698" s="43"/>
      <c r="K698" s="43"/>
      <c r="L698" s="43"/>
      <c r="M698" s="43"/>
      <c r="N698" s="43"/>
      <c r="O698" s="43"/>
      <c r="P698" s="43"/>
    </row>
    <row r="699" spans="1:16" ht="19.5" customHeight="1" x14ac:dyDescent="0.2">
      <c r="A699" s="43"/>
      <c r="B699" s="43"/>
      <c r="C699" s="2"/>
      <c r="D699" s="22"/>
      <c r="E699" s="43"/>
      <c r="F699" s="43"/>
      <c r="G699" s="43"/>
      <c r="H699" s="43"/>
      <c r="I699" s="43"/>
      <c r="J699" s="43"/>
      <c r="K699" s="43"/>
      <c r="L699" s="43"/>
      <c r="M699" s="43"/>
      <c r="N699" s="43"/>
      <c r="O699" s="43"/>
      <c r="P699" s="43"/>
    </row>
    <row r="700" spans="1:16" ht="19.5" customHeight="1" x14ac:dyDescent="0.2">
      <c r="A700" s="43"/>
      <c r="B700" s="43"/>
      <c r="C700" s="2"/>
      <c r="D700" s="22"/>
      <c r="E700" s="43"/>
      <c r="F700" s="43"/>
      <c r="G700" s="43"/>
      <c r="H700" s="43"/>
      <c r="I700" s="43"/>
      <c r="J700" s="43"/>
      <c r="K700" s="43"/>
      <c r="L700" s="43"/>
      <c r="M700" s="43"/>
      <c r="N700" s="43"/>
      <c r="O700" s="43"/>
      <c r="P700" s="43"/>
    </row>
    <row r="701" spans="1:16" ht="19.5" customHeight="1" x14ac:dyDescent="0.2">
      <c r="A701" s="43"/>
      <c r="B701" s="43"/>
      <c r="C701" s="2"/>
      <c r="D701" s="22"/>
      <c r="E701" s="43"/>
      <c r="F701" s="43"/>
      <c r="G701" s="43"/>
      <c r="H701" s="43"/>
      <c r="I701" s="43"/>
      <c r="J701" s="43"/>
      <c r="K701" s="43"/>
      <c r="L701" s="43"/>
      <c r="M701" s="43"/>
      <c r="N701" s="43"/>
      <c r="O701" s="43"/>
      <c r="P701" s="43"/>
    </row>
    <row r="702" spans="1:16" ht="19.5" customHeight="1" x14ac:dyDescent="0.2">
      <c r="A702" s="43"/>
      <c r="B702" s="43"/>
      <c r="C702" s="2"/>
      <c r="D702" s="22"/>
      <c r="E702" s="43"/>
      <c r="F702" s="43"/>
      <c r="G702" s="43"/>
      <c r="H702" s="43"/>
      <c r="I702" s="43"/>
      <c r="J702" s="43"/>
      <c r="K702" s="43"/>
      <c r="L702" s="43"/>
      <c r="M702" s="43"/>
      <c r="N702" s="43"/>
      <c r="O702" s="43"/>
      <c r="P702" s="43"/>
    </row>
    <row r="703" spans="1:16" ht="19.5" customHeight="1" x14ac:dyDescent="0.2">
      <c r="A703" s="43"/>
      <c r="B703" s="43"/>
      <c r="C703" s="2"/>
      <c r="D703" s="22"/>
      <c r="E703" s="43"/>
      <c r="F703" s="43"/>
      <c r="G703" s="43"/>
      <c r="H703" s="43"/>
      <c r="I703" s="43"/>
      <c r="J703" s="43"/>
      <c r="K703" s="43"/>
      <c r="L703" s="43"/>
      <c r="M703" s="43"/>
      <c r="N703" s="43"/>
      <c r="O703" s="43"/>
      <c r="P703" s="43"/>
    </row>
    <row r="704" spans="1:16" ht="19.5" customHeight="1" x14ac:dyDescent="0.2">
      <c r="A704" s="43"/>
      <c r="B704" s="43"/>
      <c r="C704" s="2"/>
      <c r="D704" s="22"/>
      <c r="E704" s="43"/>
      <c r="F704" s="43"/>
      <c r="G704" s="43"/>
      <c r="H704" s="43"/>
      <c r="I704" s="43"/>
      <c r="J704" s="43"/>
      <c r="K704" s="43"/>
      <c r="L704" s="43"/>
      <c r="M704" s="43"/>
      <c r="N704" s="43"/>
      <c r="O704" s="43"/>
      <c r="P704" s="43"/>
    </row>
    <row r="705" spans="1:16" ht="19.5" customHeight="1" x14ac:dyDescent="0.2">
      <c r="A705" s="43"/>
      <c r="B705" s="43"/>
      <c r="C705" s="2"/>
      <c r="D705" s="22"/>
      <c r="E705" s="43"/>
      <c r="F705" s="43"/>
      <c r="G705" s="43"/>
      <c r="H705" s="43"/>
      <c r="I705" s="43"/>
      <c r="J705" s="43"/>
      <c r="K705" s="43"/>
      <c r="L705" s="43"/>
      <c r="M705" s="43"/>
      <c r="N705" s="43"/>
      <c r="O705" s="43"/>
      <c r="P705" s="43"/>
    </row>
    <row r="706" spans="1:16" ht="19.5" customHeight="1" x14ac:dyDescent="0.2">
      <c r="A706" s="43"/>
      <c r="B706" s="43"/>
      <c r="C706" s="2"/>
      <c r="D706" s="22"/>
      <c r="E706" s="43"/>
      <c r="F706" s="43"/>
      <c r="G706" s="43"/>
      <c r="H706" s="43"/>
      <c r="I706" s="43"/>
      <c r="J706" s="43"/>
      <c r="K706" s="43"/>
      <c r="L706" s="43"/>
      <c r="M706" s="43"/>
      <c r="N706" s="43"/>
      <c r="O706" s="43"/>
      <c r="P706" s="43"/>
    </row>
    <row r="707" spans="1:16" ht="19.5" customHeight="1" x14ac:dyDescent="0.2">
      <c r="A707" s="43"/>
      <c r="B707" s="43"/>
      <c r="C707" s="2"/>
      <c r="D707" s="22"/>
      <c r="E707" s="43"/>
      <c r="F707" s="43"/>
      <c r="G707" s="43"/>
      <c r="H707" s="43"/>
      <c r="I707" s="43"/>
      <c r="J707" s="43"/>
      <c r="K707" s="43"/>
      <c r="L707" s="43"/>
      <c r="M707" s="43"/>
      <c r="N707" s="43"/>
      <c r="O707" s="43"/>
      <c r="P707" s="43"/>
    </row>
    <row r="708" spans="1:16" ht="19.5" customHeight="1" x14ac:dyDescent="0.2">
      <c r="A708" s="43"/>
      <c r="B708" s="43"/>
      <c r="C708" s="2"/>
      <c r="D708" s="22"/>
      <c r="E708" s="43"/>
      <c r="F708" s="43"/>
      <c r="G708" s="43"/>
      <c r="H708" s="43"/>
      <c r="I708" s="43"/>
      <c r="J708" s="43"/>
      <c r="K708" s="43"/>
      <c r="L708" s="43"/>
      <c r="M708" s="43"/>
      <c r="N708" s="43"/>
      <c r="O708" s="43"/>
      <c r="P708" s="43"/>
    </row>
    <row r="709" spans="1:16" ht="19.5" customHeight="1" x14ac:dyDescent="0.2">
      <c r="A709" s="43"/>
      <c r="B709" s="43"/>
      <c r="C709" s="2"/>
      <c r="D709" s="22"/>
      <c r="E709" s="43"/>
      <c r="F709" s="43"/>
      <c r="G709" s="43"/>
      <c r="H709" s="43"/>
      <c r="I709" s="43"/>
      <c r="J709" s="43"/>
      <c r="K709" s="43"/>
      <c r="L709" s="43"/>
      <c r="M709" s="43"/>
      <c r="N709" s="43"/>
      <c r="O709" s="43"/>
      <c r="P709" s="43"/>
    </row>
    <row r="710" spans="1:16" ht="19.5" customHeight="1" x14ac:dyDescent="0.2">
      <c r="A710" s="43"/>
      <c r="B710" s="43"/>
      <c r="C710" s="2"/>
      <c r="D710" s="22"/>
      <c r="E710" s="43"/>
      <c r="F710" s="43"/>
      <c r="G710" s="43"/>
      <c r="H710" s="43"/>
      <c r="I710" s="43"/>
      <c r="J710" s="43"/>
      <c r="K710" s="43"/>
      <c r="L710" s="43"/>
      <c r="M710" s="43"/>
      <c r="N710" s="43"/>
      <c r="O710" s="43"/>
      <c r="P710" s="43"/>
    </row>
    <row r="711" spans="1:16" ht="19.5" customHeight="1" x14ac:dyDescent="0.2">
      <c r="A711" s="43"/>
      <c r="B711" s="43"/>
      <c r="C711" s="2"/>
      <c r="D711" s="22"/>
      <c r="E711" s="43"/>
      <c r="F711" s="43"/>
      <c r="G711" s="43"/>
      <c r="H711" s="43"/>
      <c r="I711" s="43"/>
      <c r="J711" s="43"/>
      <c r="K711" s="43"/>
      <c r="L711" s="43"/>
      <c r="M711" s="43"/>
      <c r="N711" s="43"/>
      <c r="O711" s="43"/>
      <c r="P711" s="43"/>
    </row>
    <row r="712" spans="1:16" ht="19.5" customHeight="1" x14ac:dyDescent="0.2">
      <c r="A712" s="43"/>
      <c r="B712" s="43"/>
      <c r="C712" s="2"/>
      <c r="D712" s="22"/>
      <c r="E712" s="43"/>
      <c r="F712" s="43"/>
      <c r="G712" s="43"/>
      <c r="H712" s="43"/>
      <c r="I712" s="43"/>
      <c r="J712" s="43"/>
      <c r="K712" s="43"/>
      <c r="L712" s="43"/>
      <c r="M712" s="43"/>
      <c r="N712" s="43"/>
      <c r="O712" s="43"/>
      <c r="P712" s="43"/>
    </row>
    <row r="713" spans="1:16" ht="19.5" customHeight="1" x14ac:dyDescent="0.2">
      <c r="A713" s="43"/>
      <c r="B713" s="43"/>
      <c r="C713" s="2"/>
      <c r="D713" s="22"/>
      <c r="E713" s="43"/>
      <c r="F713" s="43"/>
      <c r="G713" s="43"/>
      <c r="H713" s="43"/>
      <c r="I713" s="43"/>
      <c r="J713" s="43"/>
      <c r="K713" s="43"/>
      <c r="L713" s="43"/>
      <c r="M713" s="43"/>
      <c r="N713" s="43"/>
      <c r="O713" s="43"/>
      <c r="P713" s="43"/>
    </row>
    <row r="714" spans="1:16" ht="19.5" customHeight="1" x14ac:dyDescent="0.2">
      <c r="A714" s="43"/>
      <c r="B714" s="43"/>
      <c r="C714" s="2"/>
      <c r="D714" s="22"/>
      <c r="E714" s="43"/>
      <c r="F714" s="43"/>
      <c r="G714" s="43"/>
      <c r="H714" s="43"/>
      <c r="I714" s="43"/>
      <c r="J714" s="43"/>
      <c r="K714" s="43"/>
      <c r="L714" s="43"/>
      <c r="M714" s="43"/>
      <c r="N714" s="43"/>
      <c r="O714" s="43"/>
      <c r="P714" s="43"/>
    </row>
    <row r="715" spans="1:16" ht="19.5" customHeight="1" x14ac:dyDescent="0.2">
      <c r="A715" s="43"/>
      <c r="B715" s="43"/>
      <c r="C715" s="2"/>
      <c r="D715" s="22"/>
      <c r="E715" s="43"/>
      <c r="F715" s="43"/>
      <c r="G715" s="43"/>
      <c r="H715" s="43"/>
      <c r="I715" s="43"/>
      <c r="J715" s="43"/>
      <c r="K715" s="43"/>
      <c r="L715" s="43"/>
      <c r="M715" s="43"/>
      <c r="N715" s="43"/>
      <c r="O715" s="43"/>
      <c r="P715" s="43"/>
    </row>
    <row r="716" spans="1:16" ht="19.5" customHeight="1" x14ac:dyDescent="0.2">
      <c r="A716" s="43"/>
      <c r="B716" s="43"/>
      <c r="C716" s="2"/>
      <c r="D716" s="22"/>
      <c r="E716" s="43"/>
      <c r="F716" s="43"/>
      <c r="G716" s="43"/>
      <c r="H716" s="43"/>
      <c r="I716" s="43"/>
      <c r="J716" s="43"/>
      <c r="K716" s="43"/>
      <c r="L716" s="43"/>
      <c r="M716" s="43"/>
      <c r="N716" s="43"/>
      <c r="O716" s="43"/>
      <c r="P716" s="43"/>
    </row>
    <row r="717" spans="1:16" ht="19.5" customHeight="1" x14ac:dyDescent="0.2">
      <c r="A717" s="43"/>
      <c r="B717" s="43"/>
      <c r="C717" s="2"/>
      <c r="D717" s="22"/>
      <c r="E717" s="43"/>
      <c r="F717" s="43"/>
      <c r="G717" s="43"/>
      <c r="H717" s="43"/>
      <c r="I717" s="43"/>
      <c r="J717" s="43"/>
      <c r="K717" s="43"/>
      <c r="L717" s="43"/>
      <c r="M717" s="43"/>
      <c r="N717" s="43"/>
      <c r="O717" s="43"/>
      <c r="P717" s="43"/>
    </row>
    <row r="718" spans="1:16" ht="19.5" customHeight="1" x14ac:dyDescent="0.2">
      <c r="A718" s="43"/>
      <c r="B718" s="43"/>
      <c r="C718" s="2"/>
      <c r="D718" s="22"/>
      <c r="E718" s="43"/>
      <c r="F718" s="43"/>
      <c r="G718" s="43"/>
      <c r="H718" s="43"/>
      <c r="I718" s="43"/>
      <c r="J718" s="43"/>
      <c r="K718" s="43"/>
      <c r="L718" s="43"/>
      <c r="M718" s="43"/>
      <c r="N718" s="43"/>
      <c r="O718" s="43"/>
      <c r="P718" s="43"/>
    </row>
    <row r="719" spans="1:16" ht="19.5" customHeight="1" x14ac:dyDescent="0.2">
      <c r="A719" s="43"/>
      <c r="B719" s="43"/>
      <c r="C719" s="2"/>
      <c r="D719" s="22"/>
      <c r="E719" s="43"/>
      <c r="F719" s="43"/>
      <c r="G719" s="43"/>
      <c r="H719" s="43"/>
      <c r="I719" s="43"/>
      <c r="J719" s="43"/>
      <c r="K719" s="43"/>
      <c r="L719" s="43"/>
      <c r="M719" s="43"/>
      <c r="N719" s="43"/>
      <c r="O719" s="43"/>
      <c r="P719" s="43"/>
    </row>
    <row r="720" spans="1:16" ht="19.5" customHeight="1" x14ac:dyDescent="0.2">
      <c r="A720" s="43"/>
      <c r="B720" s="43"/>
      <c r="C720" s="2"/>
      <c r="D720" s="22"/>
      <c r="E720" s="43"/>
      <c r="F720" s="43"/>
      <c r="G720" s="43"/>
      <c r="H720" s="43"/>
      <c r="I720" s="43"/>
      <c r="J720" s="43"/>
      <c r="K720" s="43"/>
      <c r="L720" s="43"/>
      <c r="M720" s="43"/>
      <c r="N720" s="43"/>
      <c r="O720" s="43"/>
      <c r="P720" s="43"/>
    </row>
    <row r="721" spans="1:16" ht="19.5" customHeight="1" x14ac:dyDescent="0.2">
      <c r="A721" s="43"/>
      <c r="B721" s="43"/>
      <c r="C721" s="2"/>
      <c r="D721" s="22"/>
      <c r="E721" s="43"/>
      <c r="F721" s="43"/>
      <c r="G721" s="43"/>
      <c r="H721" s="43"/>
      <c r="I721" s="43"/>
      <c r="J721" s="43"/>
      <c r="K721" s="43"/>
      <c r="L721" s="43"/>
      <c r="M721" s="43"/>
      <c r="N721" s="43"/>
      <c r="O721" s="43"/>
      <c r="P721" s="43"/>
    </row>
    <row r="722" spans="1:16" ht="19.5" customHeight="1" x14ac:dyDescent="0.2">
      <c r="A722" s="43"/>
      <c r="B722" s="43"/>
      <c r="C722" s="2"/>
      <c r="D722" s="22"/>
      <c r="E722" s="43"/>
      <c r="F722" s="43"/>
      <c r="G722" s="43"/>
      <c r="H722" s="43"/>
      <c r="I722" s="43"/>
      <c r="J722" s="43"/>
      <c r="K722" s="43"/>
      <c r="L722" s="43"/>
      <c r="M722" s="43"/>
      <c r="N722" s="43"/>
      <c r="O722" s="43"/>
      <c r="P722" s="43"/>
    </row>
    <row r="723" spans="1:16" ht="19.5" customHeight="1" x14ac:dyDescent="0.2">
      <c r="A723" s="43"/>
      <c r="B723" s="43"/>
      <c r="C723" s="2"/>
      <c r="D723" s="22"/>
      <c r="E723" s="43"/>
      <c r="F723" s="43"/>
      <c r="G723" s="43"/>
      <c r="H723" s="43"/>
      <c r="I723" s="43"/>
      <c r="J723" s="43"/>
      <c r="K723" s="43"/>
      <c r="L723" s="43"/>
      <c r="M723" s="43"/>
      <c r="N723" s="43"/>
      <c r="O723" s="43"/>
      <c r="P723" s="43"/>
    </row>
    <row r="724" spans="1:16" ht="19.5" customHeight="1" x14ac:dyDescent="0.2">
      <c r="A724" s="43"/>
      <c r="B724" s="43"/>
      <c r="C724" s="2"/>
      <c r="D724" s="22"/>
      <c r="E724" s="43"/>
      <c r="F724" s="43"/>
      <c r="G724" s="43"/>
      <c r="H724" s="43"/>
      <c r="I724" s="43"/>
      <c r="J724" s="43"/>
      <c r="K724" s="43"/>
      <c r="L724" s="43"/>
      <c r="M724" s="43"/>
      <c r="N724" s="43"/>
      <c r="O724" s="43"/>
      <c r="P724" s="43"/>
    </row>
    <row r="725" spans="1:16" ht="19.5" customHeight="1" x14ac:dyDescent="0.2">
      <c r="A725" s="43"/>
      <c r="B725" s="43"/>
      <c r="C725" s="2"/>
      <c r="D725" s="22"/>
      <c r="E725" s="43"/>
      <c r="F725" s="43"/>
      <c r="G725" s="43"/>
      <c r="H725" s="43"/>
      <c r="I725" s="43"/>
      <c r="J725" s="43"/>
      <c r="K725" s="43"/>
      <c r="L725" s="43"/>
      <c r="M725" s="43"/>
      <c r="N725" s="43"/>
      <c r="O725" s="43"/>
      <c r="P725" s="43"/>
    </row>
    <row r="726" spans="1:16" ht="19.5" customHeight="1" x14ac:dyDescent="0.2">
      <c r="A726" s="43"/>
      <c r="B726" s="43"/>
      <c r="C726" s="2"/>
      <c r="D726" s="22"/>
      <c r="E726" s="43"/>
      <c r="F726" s="43"/>
      <c r="G726" s="43"/>
      <c r="H726" s="43"/>
      <c r="I726" s="43"/>
      <c r="J726" s="43"/>
      <c r="K726" s="43"/>
      <c r="L726" s="43"/>
      <c r="M726" s="43"/>
      <c r="N726" s="43"/>
      <c r="O726" s="43"/>
      <c r="P726" s="43"/>
    </row>
    <row r="727" spans="1:16" ht="19.5" customHeight="1" x14ac:dyDescent="0.2">
      <c r="A727" s="43"/>
      <c r="B727" s="43"/>
      <c r="C727" s="2"/>
      <c r="D727" s="22"/>
      <c r="E727" s="43"/>
      <c r="F727" s="43"/>
      <c r="G727" s="43"/>
      <c r="H727" s="43"/>
      <c r="I727" s="43"/>
      <c r="J727" s="43"/>
      <c r="K727" s="43"/>
      <c r="L727" s="43"/>
      <c r="M727" s="43"/>
      <c r="N727" s="43"/>
      <c r="O727" s="43"/>
      <c r="P727" s="43"/>
    </row>
    <row r="728" spans="1:16" ht="19.5" customHeight="1" x14ac:dyDescent="0.2">
      <c r="A728" s="43"/>
      <c r="B728" s="43"/>
      <c r="C728" s="2"/>
      <c r="D728" s="22"/>
      <c r="E728" s="43"/>
      <c r="F728" s="43"/>
      <c r="G728" s="43"/>
      <c r="H728" s="43"/>
      <c r="I728" s="43"/>
      <c r="J728" s="43"/>
      <c r="K728" s="43"/>
      <c r="L728" s="43"/>
      <c r="M728" s="43"/>
      <c r="N728" s="43"/>
      <c r="O728" s="43"/>
      <c r="P728" s="43"/>
    </row>
    <row r="729" spans="1:16" ht="19.5" customHeight="1" x14ac:dyDescent="0.2">
      <c r="A729" s="43"/>
      <c r="B729" s="43"/>
      <c r="C729" s="2"/>
      <c r="D729" s="22"/>
      <c r="E729" s="43"/>
      <c r="F729" s="43"/>
      <c r="G729" s="43"/>
      <c r="H729" s="43"/>
      <c r="I729" s="43"/>
      <c r="J729" s="43"/>
      <c r="K729" s="43"/>
      <c r="L729" s="43"/>
      <c r="M729" s="43"/>
      <c r="N729" s="43"/>
      <c r="O729" s="43"/>
      <c r="P729" s="43"/>
    </row>
    <row r="730" spans="1:16" ht="19.5" customHeight="1" x14ac:dyDescent="0.2">
      <c r="A730" s="43"/>
      <c r="B730" s="43"/>
      <c r="C730" s="2"/>
      <c r="D730" s="22"/>
      <c r="E730" s="43"/>
      <c r="F730" s="43"/>
      <c r="G730" s="43"/>
      <c r="H730" s="43"/>
      <c r="I730" s="43"/>
      <c r="J730" s="43"/>
      <c r="K730" s="43"/>
      <c r="L730" s="43"/>
      <c r="M730" s="43"/>
      <c r="N730" s="43"/>
      <c r="O730" s="43"/>
      <c r="P730" s="43"/>
    </row>
    <row r="731" spans="1:16" ht="19.5" customHeight="1" x14ac:dyDescent="0.2">
      <c r="A731" s="43"/>
      <c r="B731" s="43"/>
      <c r="C731" s="2"/>
      <c r="D731" s="22"/>
      <c r="E731" s="43"/>
      <c r="F731" s="43"/>
      <c r="G731" s="43"/>
      <c r="H731" s="43"/>
      <c r="I731" s="43"/>
      <c r="J731" s="43"/>
      <c r="K731" s="43"/>
      <c r="L731" s="43"/>
      <c r="M731" s="43"/>
      <c r="N731" s="43"/>
      <c r="O731" s="43"/>
      <c r="P731" s="43"/>
    </row>
    <row r="732" spans="1:16" ht="19.5" customHeight="1" x14ac:dyDescent="0.2">
      <c r="A732" s="43"/>
      <c r="B732" s="43"/>
      <c r="C732" s="2"/>
      <c r="D732" s="22"/>
      <c r="E732" s="43"/>
      <c r="F732" s="43"/>
      <c r="G732" s="43"/>
      <c r="H732" s="43"/>
      <c r="I732" s="43"/>
      <c r="J732" s="43"/>
      <c r="K732" s="43"/>
      <c r="L732" s="43"/>
      <c r="M732" s="43"/>
      <c r="N732" s="43"/>
      <c r="O732" s="43"/>
      <c r="P732" s="43"/>
    </row>
    <row r="733" spans="1:16" ht="19.5" customHeight="1" x14ac:dyDescent="0.2">
      <c r="A733" s="43"/>
      <c r="B733" s="43"/>
      <c r="C733" s="2"/>
      <c r="D733" s="22"/>
      <c r="E733" s="43"/>
      <c r="F733" s="43"/>
      <c r="G733" s="43"/>
      <c r="H733" s="43"/>
      <c r="I733" s="43"/>
      <c r="J733" s="43"/>
      <c r="K733" s="43"/>
      <c r="L733" s="43"/>
      <c r="M733" s="43"/>
      <c r="N733" s="43"/>
      <c r="O733" s="43"/>
      <c r="P733" s="43"/>
    </row>
    <row r="734" spans="1:16" ht="19.5" customHeight="1" x14ac:dyDescent="0.2">
      <c r="A734" s="43"/>
      <c r="B734" s="43"/>
      <c r="C734" s="2"/>
      <c r="D734" s="22"/>
      <c r="E734" s="43"/>
      <c r="F734" s="43"/>
      <c r="G734" s="43"/>
      <c r="H734" s="43"/>
      <c r="I734" s="43"/>
      <c r="J734" s="43"/>
      <c r="K734" s="43"/>
      <c r="L734" s="43"/>
      <c r="M734" s="43"/>
      <c r="N734" s="43"/>
      <c r="O734" s="43"/>
      <c r="P734" s="43"/>
    </row>
    <row r="735" spans="1:16" ht="19.5" customHeight="1" x14ac:dyDescent="0.2">
      <c r="A735" s="43"/>
      <c r="B735" s="43"/>
      <c r="C735" s="2"/>
      <c r="D735" s="22"/>
      <c r="E735" s="43"/>
      <c r="F735" s="43"/>
      <c r="G735" s="43"/>
      <c r="H735" s="43"/>
      <c r="I735" s="43"/>
      <c r="J735" s="43"/>
      <c r="K735" s="43"/>
      <c r="L735" s="43"/>
      <c r="M735" s="43"/>
      <c r="N735" s="43"/>
      <c r="O735" s="43"/>
      <c r="P735" s="43"/>
    </row>
    <row r="736" spans="1:16" ht="19.5" customHeight="1" x14ac:dyDescent="0.2">
      <c r="A736" s="43"/>
      <c r="B736" s="43"/>
      <c r="C736" s="2"/>
      <c r="D736" s="22"/>
      <c r="E736" s="43"/>
      <c r="F736" s="43"/>
      <c r="G736" s="43"/>
      <c r="H736" s="43"/>
      <c r="I736" s="43"/>
      <c r="J736" s="43"/>
      <c r="K736" s="43"/>
      <c r="L736" s="43"/>
      <c r="M736" s="43"/>
      <c r="N736" s="43"/>
      <c r="O736" s="43"/>
      <c r="P736" s="43"/>
    </row>
    <row r="737" spans="1:16" ht="19.5" customHeight="1" x14ac:dyDescent="0.2">
      <c r="A737" s="43"/>
      <c r="B737" s="43"/>
      <c r="C737" s="2"/>
      <c r="D737" s="22"/>
      <c r="E737" s="43"/>
      <c r="F737" s="43"/>
      <c r="G737" s="43"/>
      <c r="H737" s="43"/>
      <c r="I737" s="43"/>
      <c r="J737" s="43"/>
      <c r="K737" s="43"/>
      <c r="L737" s="43"/>
      <c r="M737" s="43"/>
      <c r="N737" s="43"/>
      <c r="O737" s="43"/>
      <c r="P737" s="43"/>
    </row>
    <row r="738" spans="1:16" ht="19.5" customHeight="1" x14ac:dyDescent="0.2">
      <c r="A738" s="43"/>
      <c r="B738" s="43"/>
      <c r="C738" s="2"/>
      <c r="D738" s="22"/>
      <c r="E738" s="43"/>
      <c r="F738" s="43"/>
      <c r="G738" s="43"/>
      <c r="H738" s="43"/>
      <c r="I738" s="43"/>
      <c r="J738" s="43"/>
      <c r="K738" s="43"/>
      <c r="L738" s="43"/>
      <c r="M738" s="43"/>
      <c r="N738" s="43"/>
      <c r="O738" s="43"/>
      <c r="P738" s="43"/>
    </row>
    <row r="739" spans="1:16" ht="19.5" customHeight="1" x14ac:dyDescent="0.2">
      <c r="A739" s="43"/>
      <c r="B739" s="43"/>
      <c r="C739" s="2"/>
      <c r="D739" s="22"/>
      <c r="E739" s="43"/>
      <c r="F739" s="43"/>
      <c r="G739" s="43"/>
      <c r="H739" s="43"/>
      <c r="I739" s="43"/>
      <c r="J739" s="43"/>
      <c r="K739" s="43"/>
      <c r="L739" s="43"/>
      <c r="M739" s="43"/>
      <c r="N739" s="43"/>
      <c r="O739" s="43"/>
      <c r="P739" s="43"/>
    </row>
    <row r="740" spans="1:16" ht="19.5" customHeight="1" x14ac:dyDescent="0.2">
      <c r="A740" s="43"/>
      <c r="B740" s="43"/>
      <c r="C740" s="2"/>
      <c r="D740" s="22"/>
      <c r="E740" s="43"/>
      <c r="F740" s="43"/>
      <c r="G740" s="43"/>
      <c r="H740" s="43"/>
      <c r="I740" s="43"/>
      <c r="J740" s="43"/>
      <c r="K740" s="43"/>
      <c r="L740" s="43"/>
      <c r="M740" s="43"/>
      <c r="N740" s="43"/>
      <c r="O740" s="43"/>
      <c r="P740" s="43"/>
    </row>
    <row r="741" spans="1:16" ht="19.5" customHeight="1" x14ac:dyDescent="0.2">
      <c r="A741" s="43"/>
      <c r="B741" s="43"/>
      <c r="C741" s="2"/>
      <c r="D741" s="22"/>
      <c r="E741" s="43"/>
      <c r="F741" s="43"/>
      <c r="G741" s="43"/>
      <c r="H741" s="43"/>
      <c r="I741" s="43"/>
      <c r="J741" s="43"/>
      <c r="K741" s="43"/>
      <c r="L741" s="43"/>
      <c r="M741" s="43"/>
      <c r="N741" s="43"/>
      <c r="O741" s="43"/>
      <c r="P741" s="43"/>
    </row>
    <row r="742" spans="1:16" ht="19.5" customHeight="1" x14ac:dyDescent="0.2">
      <c r="A742" s="43"/>
      <c r="B742" s="43"/>
      <c r="C742" s="2"/>
      <c r="D742" s="22"/>
      <c r="E742" s="43"/>
      <c r="F742" s="43"/>
      <c r="G742" s="43"/>
      <c r="H742" s="43"/>
      <c r="I742" s="43"/>
      <c r="J742" s="43"/>
      <c r="K742" s="43"/>
      <c r="L742" s="43"/>
      <c r="M742" s="43"/>
      <c r="N742" s="43"/>
      <c r="O742" s="43"/>
      <c r="P742" s="43"/>
    </row>
    <row r="743" spans="1:16" ht="19.5" customHeight="1" x14ac:dyDescent="0.2">
      <c r="A743" s="43"/>
      <c r="B743" s="43"/>
      <c r="C743" s="2"/>
      <c r="D743" s="22"/>
      <c r="E743" s="43"/>
      <c r="F743" s="43"/>
      <c r="G743" s="43"/>
      <c r="H743" s="43"/>
      <c r="I743" s="43"/>
      <c r="J743" s="43"/>
      <c r="K743" s="43"/>
      <c r="L743" s="43"/>
      <c r="M743" s="43"/>
      <c r="N743" s="43"/>
      <c r="O743" s="43"/>
      <c r="P743" s="43"/>
    </row>
    <row r="744" spans="1:16" ht="19.5" customHeight="1" x14ac:dyDescent="0.2">
      <c r="A744" s="43"/>
      <c r="B744" s="43"/>
      <c r="C744" s="2"/>
      <c r="D744" s="22"/>
      <c r="E744" s="43"/>
      <c r="F744" s="43"/>
      <c r="G744" s="43"/>
      <c r="H744" s="43"/>
      <c r="I744" s="43"/>
      <c r="J744" s="43"/>
      <c r="K744" s="43"/>
      <c r="L744" s="43"/>
      <c r="M744" s="43"/>
      <c r="N744" s="43"/>
      <c r="O744" s="43"/>
      <c r="P744" s="43"/>
    </row>
    <row r="745" spans="1:16" ht="19.5" customHeight="1" x14ac:dyDescent="0.2">
      <c r="A745" s="43"/>
      <c r="B745" s="43"/>
      <c r="C745" s="2"/>
      <c r="D745" s="22"/>
      <c r="E745" s="43"/>
      <c r="F745" s="43"/>
      <c r="G745" s="43"/>
      <c r="H745" s="43"/>
      <c r="I745" s="43"/>
      <c r="J745" s="43"/>
      <c r="K745" s="43"/>
      <c r="L745" s="43"/>
      <c r="M745" s="43"/>
      <c r="N745" s="43"/>
      <c r="O745" s="43"/>
      <c r="P745" s="43"/>
    </row>
    <row r="746" spans="1:16" ht="19.5" customHeight="1" x14ac:dyDescent="0.2">
      <c r="A746" s="43"/>
      <c r="B746" s="43"/>
      <c r="C746" s="2"/>
      <c r="D746" s="22"/>
      <c r="E746" s="43"/>
      <c r="F746" s="43"/>
      <c r="G746" s="43"/>
      <c r="H746" s="43"/>
      <c r="I746" s="43"/>
      <c r="J746" s="43"/>
      <c r="K746" s="43"/>
      <c r="L746" s="43"/>
      <c r="M746" s="43"/>
      <c r="N746" s="43"/>
      <c r="O746" s="43"/>
      <c r="P746" s="43"/>
    </row>
    <row r="747" spans="1:16" ht="19.5" customHeight="1" x14ac:dyDescent="0.2">
      <c r="A747" s="43"/>
      <c r="B747" s="43"/>
      <c r="C747" s="2"/>
      <c r="D747" s="22"/>
      <c r="E747" s="43"/>
      <c r="F747" s="43"/>
      <c r="G747" s="43"/>
      <c r="H747" s="43"/>
      <c r="I747" s="43"/>
      <c r="J747" s="43"/>
      <c r="K747" s="43"/>
      <c r="L747" s="43"/>
      <c r="M747" s="43"/>
      <c r="N747" s="43"/>
      <c r="O747" s="43"/>
      <c r="P747" s="43"/>
    </row>
    <row r="748" spans="1:16" ht="19.5" customHeight="1" x14ac:dyDescent="0.2">
      <c r="A748" s="43"/>
      <c r="B748" s="43"/>
      <c r="C748" s="2"/>
      <c r="D748" s="22"/>
      <c r="E748" s="43"/>
      <c r="F748" s="43"/>
      <c r="G748" s="43"/>
      <c r="H748" s="43"/>
      <c r="I748" s="43"/>
      <c r="J748" s="43"/>
      <c r="K748" s="43"/>
      <c r="L748" s="43"/>
      <c r="M748" s="43"/>
      <c r="N748" s="43"/>
      <c r="O748" s="43"/>
      <c r="P748" s="43"/>
    </row>
    <row r="749" spans="1:16" ht="19.5" customHeight="1" x14ac:dyDescent="0.2">
      <c r="A749" s="43"/>
      <c r="B749" s="43"/>
      <c r="C749" s="2"/>
      <c r="D749" s="22"/>
      <c r="E749" s="43"/>
      <c r="F749" s="43"/>
      <c r="G749" s="43"/>
      <c r="H749" s="43"/>
      <c r="I749" s="43"/>
      <c r="J749" s="43"/>
      <c r="K749" s="43"/>
      <c r="L749" s="43"/>
      <c r="M749" s="43"/>
      <c r="N749" s="43"/>
      <c r="O749" s="43"/>
      <c r="P749" s="43"/>
    </row>
    <row r="750" spans="1:16" ht="19.5" customHeight="1" x14ac:dyDescent="0.2">
      <c r="A750" s="43"/>
      <c r="B750" s="43"/>
      <c r="C750" s="2"/>
      <c r="D750" s="22"/>
      <c r="E750" s="43"/>
      <c r="F750" s="43"/>
      <c r="G750" s="43"/>
      <c r="H750" s="43"/>
      <c r="I750" s="43"/>
      <c r="J750" s="43"/>
      <c r="K750" s="43"/>
      <c r="L750" s="43"/>
      <c r="M750" s="43"/>
      <c r="N750" s="43"/>
      <c r="O750" s="43"/>
      <c r="P750" s="43"/>
    </row>
    <row r="751" spans="1:16" ht="19.5" customHeight="1" x14ac:dyDescent="0.2">
      <c r="A751" s="43"/>
      <c r="B751" s="43"/>
      <c r="C751" s="2"/>
      <c r="D751" s="22"/>
      <c r="E751" s="43"/>
      <c r="F751" s="43"/>
      <c r="G751" s="43"/>
      <c r="H751" s="43"/>
      <c r="I751" s="43"/>
      <c r="J751" s="43"/>
      <c r="K751" s="43"/>
      <c r="L751" s="43"/>
      <c r="M751" s="43"/>
      <c r="N751" s="43"/>
      <c r="O751" s="43"/>
      <c r="P751" s="43"/>
    </row>
    <row r="752" spans="1:16" ht="19.5" customHeight="1" x14ac:dyDescent="0.2">
      <c r="A752" s="43"/>
      <c r="B752" s="43"/>
      <c r="C752" s="2"/>
      <c r="D752" s="22"/>
      <c r="E752" s="43"/>
      <c r="F752" s="43"/>
      <c r="G752" s="43"/>
      <c r="H752" s="43"/>
      <c r="I752" s="43"/>
      <c r="J752" s="43"/>
      <c r="K752" s="43"/>
      <c r="L752" s="43"/>
      <c r="M752" s="43"/>
      <c r="N752" s="43"/>
      <c r="O752" s="43"/>
      <c r="P752" s="43"/>
    </row>
    <row r="753" spans="1:16" ht="19.5" customHeight="1" x14ac:dyDescent="0.2">
      <c r="A753" s="43"/>
      <c r="B753" s="43"/>
      <c r="C753" s="2"/>
      <c r="D753" s="22"/>
      <c r="E753" s="43"/>
      <c r="F753" s="43"/>
      <c r="G753" s="43"/>
      <c r="H753" s="43"/>
      <c r="I753" s="43"/>
      <c r="J753" s="43"/>
      <c r="K753" s="43"/>
      <c r="L753" s="43"/>
      <c r="M753" s="43"/>
      <c r="N753" s="43"/>
      <c r="O753" s="43"/>
      <c r="P753" s="43"/>
    </row>
    <row r="754" spans="1:16" ht="19.5" customHeight="1" x14ac:dyDescent="0.2">
      <c r="A754" s="43"/>
      <c r="B754" s="43"/>
      <c r="C754" s="2"/>
      <c r="D754" s="22"/>
      <c r="E754" s="43"/>
      <c r="F754" s="43"/>
      <c r="G754" s="43"/>
      <c r="H754" s="43"/>
      <c r="I754" s="43"/>
      <c r="J754" s="43"/>
      <c r="K754" s="43"/>
      <c r="L754" s="43"/>
      <c r="M754" s="43"/>
      <c r="N754" s="43"/>
      <c r="O754" s="43"/>
      <c r="P754" s="43"/>
    </row>
    <row r="755" spans="1:16" ht="19.5" customHeight="1" x14ac:dyDescent="0.2">
      <c r="A755" s="43"/>
      <c r="B755" s="43"/>
      <c r="C755" s="2"/>
      <c r="D755" s="22"/>
      <c r="E755" s="43"/>
      <c r="F755" s="43"/>
      <c r="G755" s="43"/>
      <c r="H755" s="43"/>
      <c r="I755" s="43"/>
      <c r="J755" s="43"/>
      <c r="K755" s="43"/>
      <c r="L755" s="43"/>
      <c r="M755" s="43"/>
      <c r="N755" s="43"/>
      <c r="O755" s="43"/>
      <c r="P755" s="43"/>
    </row>
    <row r="756" spans="1:16" ht="19.5" customHeight="1" x14ac:dyDescent="0.2">
      <c r="A756" s="43"/>
      <c r="B756" s="43"/>
      <c r="C756" s="2"/>
      <c r="D756" s="22"/>
      <c r="E756" s="43"/>
      <c r="F756" s="43"/>
      <c r="G756" s="43"/>
      <c r="H756" s="43"/>
      <c r="I756" s="43"/>
      <c r="J756" s="43"/>
      <c r="K756" s="43"/>
      <c r="L756" s="43"/>
      <c r="M756" s="43"/>
      <c r="N756" s="43"/>
      <c r="O756" s="43"/>
      <c r="P756" s="43"/>
    </row>
    <row r="757" spans="1:16" ht="19.5" customHeight="1" x14ac:dyDescent="0.2">
      <c r="A757" s="43"/>
      <c r="B757" s="43"/>
      <c r="C757" s="2"/>
      <c r="D757" s="22"/>
      <c r="E757" s="43"/>
      <c r="F757" s="43"/>
      <c r="G757" s="43"/>
      <c r="H757" s="43"/>
      <c r="I757" s="43"/>
      <c r="J757" s="43"/>
      <c r="K757" s="43"/>
      <c r="L757" s="43"/>
      <c r="M757" s="43"/>
      <c r="N757" s="43"/>
      <c r="O757" s="43"/>
      <c r="P757" s="43"/>
    </row>
    <row r="758" spans="1:16" ht="19.5" customHeight="1" x14ac:dyDescent="0.2">
      <c r="A758" s="43"/>
      <c r="B758" s="43"/>
      <c r="C758" s="2"/>
      <c r="D758" s="22"/>
      <c r="E758" s="43"/>
      <c r="F758" s="43"/>
      <c r="G758" s="43"/>
      <c r="H758" s="43"/>
      <c r="I758" s="43"/>
      <c r="J758" s="43"/>
      <c r="K758" s="43"/>
      <c r="L758" s="43"/>
      <c r="M758" s="43"/>
      <c r="N758" s="43"/>
      <c r="O758" s="43"/>
      <c r="P758" s="43"/>
    </row>
    <row r="759" spans="1:16" ht="19.5" customHeight="1" x14ac:dyDescent="0.2">
      <c r="A759" s="43"/>
      <c r="B759" s="43"/>
      <c r="C759" s="2"/>
      <c r="D759" s="22"/>
      <c r="E759" s="43"/>
      <c r="F759" s="43"/>
      <c r="G759" s="43"/>
      <c r="H759" s="43"/>
      <c r="I759" s="43"/>
      <c r="J759" s="43"/>
      <c r="K759" s="43"/>
      <c r="L759" s="43"/>
      <c r="M759" s="43"/>
      <c r="N759" s="43"/>
      <c r="O759" s="43"/>
      <c r="P759" s="43"/>
    </row>
    <row r="760" spans="1:16" ht="19.5" customHeight="1" x14ac:dyDescent="0.2">
      <c r="A760" s="43"/>
      <c r="B760" s="43"/>
      <c r="C760" s="2"/>
      <c r="D760" s="22"/>
      <c r="E760" s="43"/>
      <c r="F760" s="43"/>
      <c r="G760" s="43"/>
      <c r="H760" s="43"/>
      <c r="I760" s="43"/>
      <c r="J760" s="43"/>
      <c r="K760" s="43"/>
      <c r="L760" s="43"/>
      <c r="M760" s="43"/>
      <c r="N760" s="43"/>
      <c r="O760" s="43"/>
      <c r="P760" s="43"/>
    </row>
    <row r="761" spans="1:16" ht="19.5" customHeight="1" x14ac:dyDescent="0.2">
      <c r="A761" s="43"/>
      <c r="B761" s="43"/>
      <c r="C761" s="2"/>
      <c r="D761" s="22"/>
      <c r="E761" s="43"/>
      <c r="F761" s="43"/>
      <c r="G761" s="43"/>
      <c r="H761" s="43"/>
      <c r="I761" s="43"/>
      <c r="J761" s="43"/>
      <c r="K761" s="43"/>
      <c r="L761" s="43"/>
      <c r="M761" s="43"/>
      <c r="N761" s="43"/>
      <c r="O761" s="43"/>
      <c r="P761" s="43"/>
    </row>
    <row r="762" spans="1:16" ht="19.5" customHeight="1" x14ac:dyDescent="0.2">
      <c r="A762" s="43"/>
      <c r="B762" s="43"/>
      <c r="C762" s="2"/>
      <c r="D762" s="22"/>
      <c r="E762" s="43"/>
      <c r="F762" s="43"/>
      <c r="G762" s="43"/>
      <c r="H762" s="43"/>
      <c r="I762" s="43"/>
      <c r="J762" s="43"/>
      <c r="K762" s="43"/>
      <c r="L762" s="43"/>
      <c r="M762" s="43"/>
      <c r="N762" s="43"/>
      <c r="O762" s="43"/>
      <c r="P762" s="43"/>
    </row>
    <row r="763" spans="1:16" ht="19.5" customHeight="1" x14ac:dyDescent="0.2">
      <c r="A763" s="43"/>
      <c r="B763" s="43"/>
      <c r="C763" s="2"/>
      <c r="D763" s="22"/>
      <c r="E763" s="43"/>
      <c r="F763" s="43"/>
      <c r="G763" s="43"/>
      <c r="H763" s="43"/>
      <c r="I763" s="43"/>
      <c r="J763" s="43"/>
      <c r="K763" s="43"/>
      <c r="L763" s="43"/>
      <c r="M763" s="43"/>
      <c r="N763" s="43"/>
      <c r="O763" s="43"/>
      <c r="P763" s="43"/>
    </row>
    <row r="764" spans="1:16" ht="19.5" customHeight="1" x14ac:dyDescent="0.2">
      <c r="A764" s="43"/>
      <c r="B764" s="43"/>
      <c r="C764" s="2"/>
      <c r="D764" s="22"/>
      <c r="E764" s="43"/>
      <c r="F764" s="43"/>
      <c r="G764" s="43"/>
      <c r="H764" s="43"/>
      <c r="I764" s="43"/>
      <c r="J764" s="43"/>
      <c r="K764" s="43"/>
      <c r="L764" s="43"/>
      <c r="M764" s="43"/>
      <c r="N764" s="43"/>
      <c r="O764" s="43"/>
      <c r="P764" s="43"/>
    </row>
    <row r="765" spans="1:16" ht="19.5" customHeight="1" x14ac:dyDescent="0.2">
      <c r="A765" s="43"/>
      <c r="B765" s="43"/>
      <c r="C765" s="2"/>
      <c r="D765" s="22"/>
      <c r="E765" s="43"/>
      <c r="F765" s="43"/>
      <c r="G765" s="43"/>
      <c r="H765" s="43"/>
      <c r="I765" s="43"/>
      <c r="J765" s="43"/>
      <c r="K765" s="43"/>
      <c r="L765" s="43"/>
      <c r="M765" s="43"/>
      <c r="N765" s="43"/>
      <c r="O765" s="43"/>
      <c r="P765" s="43"/>
    </row>
    <row r="766" spans="1:16" ht="19.5" customHeight="1" x14ac:dyDescent="0.2">
      <c r="A766" s="43"/>
      <c r="B766" s="43"/>
      <c r="C766" s="2"/>
      <c r="D766" s="22"/>
      <c r="E766" s="43"/>
      <c r="F766" s="43"/>
      <c r="G766" s="43"/>
      <c r="H766" s="43"/>
      <c r="I766" s="43"/>
      <c r="J766" s="43"/>
      <c r="K766" s="43"/>
      <c r="L766" s="43"/>
      <c r="M766" s="43"/>
      <c r="N766" s="43"/>
      <c r="O766" s="43"/>
      <c r="P766" s="43"/>
    </row>
    <row r="767" spans="1:16" ht="19.5" customHeight="1" x14ac:dyDescent="0.2">
      <c r="A767" s="43"/>
      <c r="B767" s="43"/>
      <c r="C767" s="2"/>
      <c r="D767" s="22"/>
      <c r="E767" s="43"/>
      <c r="F767" s="43"/>
      <c r="G767" s="43"/>
      <c r="H767" s="43"/>
      <c r="I767" s="43"/>
      <c r="J767" s="43"/>
      <c r="K767" s="43"/>
      <c r="L767" s="43"/>
      <c r="M767" s="43"/>
      <c r="N767" s="43"/>
      <c r="O767" s="43"/>
      <c r="P767" s="43"/>
    </row>
    <row r="768" spans="1:16" ht="19.5" customHeight="1" x14ac:dyDescent="0.2">
      <c r="A768" s="43"/>
      <c r="B768" s="43"/>
      <c r="C768" s="2"/>
      <c r="D768" s="22"/>
      <c r="E768" s="43"/>
      <c r="F768" s="43"/>
      <c r="G768" s="43"/>
      <c r="H768" s="43"/>
      <c r="I768" s="43"/>
      <c r="J768" s="43"/>
      <c r="K768" s="43"/>
      <c r="L768" s="43"/>
      <c r="M768" s="43"/>
      <c r="N768" s="43"/>
      <c r="O768" s="43"/>
      <c r="P768" s="43"/>
    </row>
    <row r="769" spans="1:16" ht="19.5" customHeight="1" x14ac:dyDescent="0.2">
      <c r="A769" s="43"/>
      <c r="B769" s="43"/>
      <c r="C769" s="2"/>
      <c r="D769" s="22"/>
      <c r="E769" s="43"/>
      <c r="F769" s="43"/>
      <c r="G769" s="43"/>
      <c r="H769" s="43"/>
      <c r="I769" s="43"/>
      <c r="J769" s="43"/>
      <c r="K769" s="43"/>
      <c r="L769" s="43"/>
      <c r="M769" s="43"/>
      <c r="N769" s="43"/>
      <c r="O769" s="43"/>
      <c r="P769" s="43"/>
    </row>
    <row r="770" spans="1:16" ht="19.5" customHeight="1" x14ac:dyDescent="0.2">
      <c r="A770" s="43"/>
      <c r="B770" s="43"/>
      <c r="C770" s="2"/>
      <c r="D770" s="22"/>
      <c r="E770" s="43"/>
      <c r="F770" s="43"/>
      <c r="G770" s="43"/>
      <c r="H770" s="43"/>
      <c r="I770" s="43"/>
      <c r="J770" s="43"/>
      <c r="K770" s="43"/>
      <c r="L770" s="43"/>
      <c r="M770" s="43"/>
      <c r="N770" s="43"/>
      <c r="O770" s="43"/>
      <c r="P770" s="43"/>
    </row>
    <row r="771" spans="1:16" ht="19.5" customHeight="1" x14ac:dyDescent="0.2">
      <c r="A771" s="43"/>
      <c r="B771" s="43"/>
      <c r="C771" s="2"/>
      <c r="D771" s="22"/>
      <c r="E771" s="43"/>
      <c r="F771" s="43"/>
      <c r="G771" s="43"/>
      <c r="H771" s="43"/>
      <c r="I771" s="43"/>
      <c r="J771" s="43"/>
      <c r="K771" s="43"/>
      <c r="L771" s="43"/>
      <c r="M771" s="43"/>
      <c r="N771" s="43"/>
      <c r="O771" s="43"/>
      <c r="P771" s="43"/>
    </row>
    <row r="772" spans="1:16" ht="19.5" customHeight="1" x14ac:dyDescent="0.2">
      <c r="A772" s="43"/>
      <c r="B772" s="43"/>
      <c r="C772" s="2"/>
      <c r="D772" s="22"/>
      <c r="E772" s="43"/>
      <c r="F772" s="43"/>
      <c r="G772" s="43"/>
      <c r="H772" s="43"/>
      <c r="I772" s="43"/>
      <c r="J772" s="43"/>
      <c r="K772" s="43"/>
      <c r="L772" s="43"/>
      <c r="M772" s="43"/>
      <c r="N772" s="43"/>
      <c r="O772" s="43"/>
      <c r="P772" s="43"/>
    </row>
    <row r="773" spans="1:16" ht="19.5" customHeight="1" x14ac:dyDescent="0.2">
      <c r="A773" s="43"/>
      <c r="B773" s="43"/>
      <c r="C773" s="2"/>
      <c r="D773" s="22"/>
      <c r="E773" s="43"/>
      <c r="F773" s="43"/>
      <c r="G773" s="43"/>
      <c r="H773" s="43"/>
      <c r="I773" s="43"/>
      <c r="J773" s="43"/>
      <c r="K773" s="43"/>
      <c r="L773" s="43"/>
      <c r="M773" s="43"/>
      <c r="N773" s="43"/>
      <c r="O773" s="43"/>
      <c r="P773" s="43"/>
    </row>
    <row r="774" spans="1:16" ht="19.5" customHeight="1" x14ac:dyDescent="0.2">
      <c r="A774" s="43"/>
      <c r="B774" s="43"/>
      <c r="C774" s="2"/>
      <c r="D774" s="22"/>
      <c r="E774" s="43"/>
      <c r="F774" s="43"/>
      <c r="G774" s="43"/>
      <c r="H774" s="43"/>
      <c r="I774" s="43"/>
      <c r="J774" s="43"/>
      <c r="K774" s="43"/>
      <c r="L774" s="43"/>
      <c r="M774" s="43"/>
      <c r="N774" s="43"/>
      <c r="O774" s="43"/>
      <c r="P774" s="43"/>
    </row>
    <row r="775" spans="1:16" ht="19.5" customHeight="1" x14ac:dyDescent="0.2">
      <c r="A775" s="43"/>
      <c r="B775" s="43"/>
      <c r="C775" s="2"/>
      <c r="D775" s="22"/>
      <c r="E775" s="43"/>
      <c r="F775" s="43"/>
      <c r="G775" s="43"/>
      <c r="H775" s="43"/>
      <c r="I775" s="43"/>
      <c r="J775" s="43"/>
      <c r="K775" s="43"/>
      <c r="L775" s="43"/>
      <c r="M775" s="43"/>
      <c r="N775" s="43"/>
      <c r="O775" s="43"/>
      <c r="P775" s="43"/>
    </row>
    <row r="776" spans="1:16" ht="19.5" customHeight="1" x14ac:dyDescent="0.2">
      <c r="A776" s="43"/>
      <c r="B776" s="43"/>
      <c r="C776" s="2"/>
      <c r="D776" s="22"/>
      <c r="E776" s="43"/>
      <c r="F776" s="43"/>
      <c r="G776" s="43"/>
      <c r="H776" s="43"/>
      <c r="I776" s="43"/>
      <c r="J776" s="43"/>
      <c r="K776" s="43"/>
      <c r="L776" s="43"/>
      <c r="M776" s="43"/>
      <c r="N776" s="43"/>
      <c r="O776" s="43"/>
      <c r="P776" s="43"/>
    </row>
    <row r="777" spans="1:16" ht="19.5" customHeight="1" x14ac:dyDescent="0.2">
      <c r="A777" s="43"/>
      <c r="B777" s="43"/>
      <c r="C777" s="2"/>
      <c r="D777" s="22"/>
      <c r="E777" s="43"/>
      <c r="F777" s="43"/>
      <c r="G777" s="43"/>
      <c r="H777" s="43"/>
      <c r="I777" s="43"/>
      <c r="J777" s="43"/>
      <c r="K777" s="43"/>
      <c r="L777" s="43"/>
      <c r="M777" s="43"/>
      <c r="N777" s="43"/>
      <c r="O777" s="43"/>
      <c r="P777" s="43"/>
    </row>
    <row r="778" spans="1:16" ht="19.5" customHeight="1" x14ac:dyDescent="0.2">
      <c r="A778" s="43"/>
      <c r="B778" s="43"/>
      <c r="C778" s="2"/>
      <c r="D778" s="22"/>
      <c r="E778" s="43"/>
      <c r="F778" s="43"/>
      <c r="G778" s="43"/>
      <c r="H778" s="43"/>
      <c r="I778" s="43"/>
      <c r="J778" s="43"/>
      <c r="K778" s="43"/>
      <c r="L778" s="43"/>
      <c r="M778" s="43"/>
      <c r="N778" s="43"/>
      <c r="O778" s="43"/>
      <c r="P778" s="43"/>
    </row>
    <row r="779" spans="1:16" ht="19.5" customHeight="1" x14ac:dyDescent="0.2">
      <c r="A779" s="43"/>
      <c r="B779" s="43"/>
      <c r="C779" s="2"/>
      <c r="D779" s="22"/>
      <c r="E779" s="43"/>
      <c r="F779" s="43"/>
      <c r="G779" s="43"/>
      <c r="H779" s="43"/>
      <c r="I779" s="43"/>
      <c r="J779" s="43"/>
      <c r="K779" s="43"/>
      <c r="L779" s="43"/>
      <c r="M779" s="43"/>
      <c r="N779" s="43"/>
      <c r="O779" s="43"/>
      <c r="P779" s="43"/>
    </row>
    <row r="780" spans="1:16" ht="19.5" customHeight="1" x14ac:dyDescent="0.2">
      <c r="A780" s="43"/>
      <c r="B780" s="43"/>
      <c r="C780" s="2"/>
      <c r="D780" s="22"/>
      <c r="E780" s="43"/>
      <c r="F780" s="43"/>
      <c r="G780" s="43"/>
      <c r="H780" s="43"/>
      <c r="I780" s="43"/>
      <c r="J780" s="43"/>
      <c r="K780" s="43"/>
      <c r="L780" s="43"/>
      <c r="M780" s="43"/>
      <c r="N780" s="43"/>
      <c r="O780" s="43"/>
      <c r="P780" s="43"/>
    </row>
    <row r="781" spans="1:16" ht="19.5" customHeight="1" x14ac:dyDescent="0.2">
      <c r="A781" s="43"/>
      <c r="B781" s="43"/>
      <c r="C781" s="2"/>
      <c r="D781" s="22"/>
      <c r="E781" s="43"/>
      <c r="F781" s="43"/>
      <c r="G781" s="43"/>
      <c r="H781" s="43"/>
      <c r="I781" s="43"/>
      <c r="J781" s="43"/>
      <c r="K781" s="43"/>
      <c r="L781" s="43"/>
      <c r="M781" s="43"/>
      <c r="N781" s="43"/>
      <c r="O781" s="43"/>
      <c r="P781" s="43"/>
    </row>
    <row r="782" spans="1:16" ht="19.5" customHeight="1" x14ac:dyDescent="0.2">
      <c r="A782" s="43"/>
      <c r="B782" s="43"/>
      <c r="C782" s="2"/>
      <c r="D782" s="22"/>
      <c r="E782" s="43"/>
      <c r="F782" s="43"/>
      <c r="G782" s="43"/>
      <c r="H782" s="43"/>
      <c r="I782" s="43"/>
      <c r="J782" s="43"/>
      <c r="K782" s="43"/>
      <c r="L782" s="43"/>
      <c r="M782" s="43"/>
      <c r="N782" s="43"/>
      <c r="O782" s="43"/>
      <c r="P782" s="43"/>
    </row>
    <row r="783" spans="1:16" ht="19.5" customHeight="1" x14ac:dyDescent="0.2">
      <c r="A783" s="43"/>
      <c r="B783" s="43"/>
      <c r="C783" s="2"/>
      <c r="D783" s="22"/>
      <c r="E783" s="43"/>
      <c r="F783" s="43"/>
      <c r="G783" s="43"/>
      <c r="H783" s="43"/>
      <c r="I783" s="43"/>
      <c r="J783" s="43"/>
      <c r="K783" s="43"/>
      <c r="L783" s="43"/>
      <c r="M783" s="43"/>
      <c r="N783" s="43"/>
      <c r="O783" s="43"/>
      <c r="P783" s="43"/>
    </row>
    <row r="784" spans="1:16" ht="19.5" customHeight="1" x14ac:dyDescent="0.2">
      <c r="A784" s="43"/>
      <c r="B784" s="43"/>
      <c r="C784" s="2"/>
      <c r="D784" s="22"/>
      <c r="E784" s="43"/>
      <c r="F784" s="43"/>
      <c r="G784" s="43"/>
      <c r="H784" s="43"/>
      <c r="I784" s="43"/>
      <c r="J784" s="43"/>
      <c r="K784" s="43"/>
      <c r="L784" s="43"/>
      <c r="M784" s="43"/>
      <c r="N784" s="43"/>
      <c r="O784" s="43"/>
      <c r="P784" s="43"/>
    </row>
    <row r="785" spans="1:16" ht="19.5" customHeight="1" x14ac:dyDescent="0.2">
      <c r="A785" s="43"/>
      <c r="B785" s="43"/>
      <c r="C785" s="2"/>
      <c r="D785" s="22"/>
      <c r="E785" s="43"/>
      <c r="F785" s="43"/>
      <c r="G785" s="43"/>
      <c r="H785" s="43"/>
      <c r="I785" s="43"/>
      <c r="J785" s="43"/>
      <c r="K785" s="43"/>
      <c r="L785" s="43"/>
      <c r="M785" s="43"/>
      <c r="N785" s="43"/>
      <c r="O785" s="43"/>
      <c r="P785" s="43"/>
    </row>
    <row r="786" spans="1:16" ht="19.5" customHeight="1" x14ac:dyDescent="0.2">
      <c r="A786" s="43"/>
      <c r="B786" s="43"/>
      <c r="C786" s="2"/>
      <c r="D786" s="22"/>
      <c r="E786" s="43"/>
      <c r="F786" s="43"/>
      <c r="G786" s="43"/>
      <c r="H786" s="43"/>
      <c r="I786" s="43"/>
      <c r="J786" s="43"/>
      <c r="K786" s="43"/>
      <c r="L786" s="43"/>
      <c r="M786" s="43"/>
      <c r="N786" s="43"/>
      <c r="O786" s="43"/>
      <c r="P786" s="43"/>
    </row>
    <row r="787" spans="1:16" ht="19.5" customHeight="1" x14ac:dyDescent="0.2">
      <c r="A787" s="43"/>
      <c r="B787" s="43"/>
      <c r="C787" s="2"/>
      <c r="D787" s="22"/>
      <c r="E787" s="43"/>
      <c r="F787" s="43"/>
      <c r="G787" s="43"/>
      <c r="H787" s="43"/>
      <c r="I787" s="43"/>
      <c r="J787" s="43"/>
      <c r="K787" s="43"/>
      <c r="L787" s="43"/>
      <c r="M787" s="43"/>
      <c r="N787" s="43"/>
      <c r="O787" s="43"/>
      <c r="P787" s="43"/>
    </row>
    <row r="788" spans="1:16" ht="19.5" customHeight="1" x14ac:dyDescent="0.2">
      <c r="A788" s="43"/>
      <c r="B788" s="43"/>
      <c r="C788" s="2"/>
      <c r="D788" s="22"/>
      <c r="E788" s="43"/>
      <c r="F788" s="43"/>
      <c r="G788" s="43"/>
      <c r="H788" s="43"/>
      <c r="I788" s="43"/>
      <c r="J788" s="43"/>
      <c r="K788" s="43"/>
      <c r="L788" s="43"/>
      <c r="M788" s="43"/>
      <c r="N788" s="43"/>
      <c r="O788" s="43"/>
      <c r="P788" s="43"/>
    </row>
    <row r="789" spans="1:16" ht="19.5" customHeight="1" x14ac:dyDescent="0.2">
      <c r="A789" s="43"/>
      <c r="B789" s="43"/>
      <c r="C789" s="2"/>
      <c r="D789" s="22"/>
      <c r="E789" s="43"/>
      <c r="F789" s="43"/>
      <c r="G789" s="43"/>
      <c r="H789" s="43"/>
      <c r="I789" s="43"/>
      <c r="J789" s="43"/>
      <c r="K789" s="43"/>
      <c r="L789" s="43"/>
      <c r="M789" s="43"/>
      <c r="N789" s="43"/>
      <c r="O789" s="43"/>
      <c r="P789" s="43"/>
    </row>
    <row r="790" spans="1:16" ht="19.5" customHeight="1" x14ac:dyDescent="0.2">
      <c r="A790" s="43"/>
      <c r="B790" s="43"/>
      <c r="C790" s="2"/>
      <c r="D790" s="22"/>
      <c r="E790" s="43"/>
      <c r="F790" s="43"/>
      <c r="G790" s="43"/>
      <c r="H790" s="43"/>
      <c r="I790" s="43"/>
      <c r="J790" s="43"/>
      <c r="K790" s="43"/>
      <c r="L790" s="43"/>
      <c r="M790" s="43"/>
      <c r="N790" s="43"/>
      <c r="O790" s="43"/>
      <c r="P790" s="43"/>
    </row>
    <row r="791" spans="1:16" ht="19.5" customHeight="1" x14ac:dyDescent="0.2">
      <c r="A791" s="43"/>
      <c r="B791" s="43"/>
      <c r="C791" s="2"/>
      <c r="D791" s="22"/>
      <c r="E791" s="43"/>
      <c r="F791" s="43"/>
      <c r="G791" s="43"/>
      <c r="H791" s="43"/>
      <c r="I791" s="43"/>
      <c r="J791" s="43"/>
      <c r="K791" s="43"/>
      <c r="L791" s="43"/>
      <c r="M791" s="43"/>
      <c r="N791" s="43"/>
      <c r="O791" s="43"/>
      <c r="P791" s="43"/>
    </row>
    <row r="792" spans="1:16" ht="19.5" customHeight="1" x14ac:dyDescent="0.2">
      <c r="A792" s="43"/>
      <c r="B792" s="43"/>
      <c r="C792" s="2"/>
      <c r="D792" s="22"/>
      <c r="E792" s="43"/>
      <c r="F792" s="43"/>
      <c r="G792" s="43"/>
      <c r="H792" s="43"/>
      <c r="I792" s="43"/>
      <c r="J792" s="43"/>
      <c r="K792" s="43"/>
      <c r="L792" s="43"/>
      <c r="M792" s="43"/>
      <c r="N792" s="43"/>
      <c r="O792" s="43"/>
      <c r="P792" s="43"/>
    </row>
    <row r="793" spans="1:16" ht="19.5" customHeight="1" x14ac:dyDescent="0.2">
      <c r="A793" s="43"/>
      <c r="B793" s="43"/>
      <c r="C793" s="2"/>
      <c r="D793" s="22"/>
      <c r="E793" s="43"/>
      <c r="F793" s="43"/>
      <c r="G793" s="43"/>
      <c r="H793" s="43"/>
      <c r="I793" s="43"/>
      <c r="J793" s="43"/>
      <c r="K793" s="43"/>
      <c r="L793" s="43"/>
      <c r="M793" s="43"/>
      <c r="N793" s="43"/>
      <c r="O793" s="43"/>
      <c r="P793" s="43"/>
    </row>
    <row r="794" spans="1:16" ht="19.5" customHeight="1" x14ac:dyDescent="0.2">
      <c r="A794" s="43"/>
      <c r="B794" s="43"/>
      <c r="C794" s="2"/>
      <c r="D794" s="22"/>
      <c r="E794" s="43"/>
      <c r="F794" s="43"/>
      <c r="G794" s="43"/>
      <c r="H794" s="43"/>
      <c r="I794" s="43"/>
      <c r="J794" s="43"/>
      <c r="K794" s="43"/>
      <c r="L794" s="43"/>
      <c r="M794" s="43"/>
      <c r="N794" s="43"/>
      <c r="O794" s="43"/>
      <c r="P794" s="43"/>
    </row>
    <row r="795" spans="1:16" ht="19.5" customHeight="1" x14ac:dyDescent="0.2">
      <c r="A795" s="43"/>
      <c r="B795" s="43"/>
      <c r="C795" s="2"/>
      <c r="D795" s="22"/>
      <c r="E795" s="43"/>
      <c r="F795" s="43"/>
      <c r="G795" s="43"/>
      <c r="H795" s="43"/>
      <c r="I795" s="43"/>
      <c r="J795" s="43"/>
      <c r="K795" s="43"/>
      <c r="L795" s="43"/>
      <c r="M795" s="43"/>
      <c r="N795" s="43"/>
      <c r="O795" s="43"/>
      <c r="P795" s="43"/>
    </row>
    <row r="796" spans="1:16" ht="19.5" customHeight="1" x14ac:dyDescent="0.2">
      <c r="A796" s="43"/>
      <c r="B796" s="43"/>
      <c r="C796" s="2"/>
      <c r="D796" s="22"/>
      <c r="E796" s="43"/>
      <c r="F796" s="43"/>
      <c r="G796" s="43"/>
      <c r="H796" s="43"/>
      <c r="I796" s="43"/>
      <c r="J796" s="43"/>
      <c r="K796" s="43"/>
      <c r="L796" s="43"/>
      <c r="M796" s="43"/>
      <c r="N796" s="43"/>
      <c r="O796" s="43"/>
      <c r="P796" s="43"/>
    </row>
    <row r="797" spans="1:16" ht="19.5" customHeight="1" x14ac:dyDescent="0.2">
      <c r="A797" s="43"/>
      <c r="B797" s="43"/>
      <c r="C797" s="2"/>
      <c r="D797" s="22"/>
      <c r="E797" s="43"/>
      <c r="F797" s="43"/>
      <c r="G797" s="43"/>
      <c r="H797" s="43"/>
      <c r="I797" s="43"/>
      <c r="J797" s="43"/>
      <c r="K797" s="43"/>
      <c r="L797" s="43"/>
      <c r="M797" s="43"/>
      <c r="N797" s="43"/>
      <c r="O797" s="43"/>
      <c r="P797" s="43"/>
    </row>
    <row r="798" spans="1:16" ht="19.5" customHeight="1" x14ac:dyDescent="0.2">
      <c r="A798" s="43"/>
      <c r="B798" s="43"/>
      <c r="C798" s="2"/>
      <c r="D798" s="22"/>
      <c r="E798" s="43"/>
      <c r="F798" s="43"/>
      <c r="G798" s="43"/>
      <c r="H798" s="43"/>
      <c r="I798" s="43"/>
      <c r="J798" s="43"/>
      <c r="K798" s="43"/>
      <c r="L798" s="43"/>
      <c r="M798" s="43"/>
      <c r="N798" s="43"/>
      <c r="O798" s="43"/>
      <c r="P798" s="43"/>
    </row>
    <row r="799" spans="1:16" ht="19.5" customHeight="1" x14ac:dyDescent="0.2">
      <c r="A799" s="43"/>
      <c r="B799" s="43"/>
      <c r="C799" s="2"/>
      <c r="D799" s="22"/>
      <c r="E799" s="43"/>
      <c r="F799" s="43"/>
      <c r="G799" s="43"/>
      <c r="H799" s="43"/>
      <c r="I799" s="43"/>
      <c r="J799" s="43"/>
      <c r="K799" s="43"/>
      <c r="L799" s="43"/>
      <c r="M799" s="43"/>
      <c r="N799" s="43"/>
      <c r="O799" s="43"/>
      <c r="P799" s="43"/>
    </row>
    <row r="800" spans="1:16" ht="19.5" customHeight="1" x14ac:dyDescent="0.2">
      <c r="A800" s="43"/>
      <c r="B800" s="43"/>
      <c r="C800" s="2"/>
      <c r="D800" s="22"/>
      <c r="E800" s="43"/>
      <c r="F800" s="43"/>
      <c r="G800" s="43"/>
      <c r="H800" s="43"/>
      <c r="I800" s="43"/>
      <c r="J800" s="43"/>
      <c r="K800" s="43"/>
      <c r="L800" s="43"/>
      <c r="M800" s="43"/>
      <c r="N800" s="43"/>
      <c r="O800" s="43"/>
      <c r="P800" s="43"/>
    </row>
    <row r="801" spans="1:16" ht="19.5" customHeight="1" x14ac:dyDescent="0.2">
      <c r="A801" s="43"/>
      <c r="B801" s="43"/>
      <c r="C801" s="2"/>
      <c r="D801" s="22"/>
      <c r="E801" s="43"/>
      <c r="F801" s="43"/>
      <c r="G801" s="43"/>
      <c r="H801" s="43"/>
      <c r="I801" s="43"/>
      <c r="J801" s="43"/>
      <c r="K801" s="43"/>
      <c r="L801" s="43"/>
      <c r="M801" s="43"/>
      <c r="N801" s="43"/>
      <c r="O801" s="43"/>
      <c r="P801" s="43"/>
    </row>
    <row r="802" spans="1:16" ht="19.5" customHeight="1" x14ac:dyDescent="0.2">
      <c r="A802" s="43"/>
      <c r="B802" s="43"/>
      <c r="C802" s="2"/>
      <c r="D802" s="22"/>
      <c r="E802" s="43"/>
      <c r="F802" s="43"/>
      <c r="G802" s="43"/>
      <c r="H802" s="43"/>
      <c r="I802" s="43"/>
      <c r="J802" s="43"/>
      <c r="K802" s="43"/>
      <c r="L802" s="43"/>
      <c r="M802" s="43"/>
      <c r="N802" s="43"/>
      <c r="O802" s="43"/>
      <c r="P802" s="43"/>
    </row>
    <row r="803" spans="1:16" ht="19.5" customHeight="1" x14ac:dyDescent="0.2">
      <c r="A803" s="43"/>
      <c r="B803" s="43"/>
      <c r="C803" s="2"/>
      <c r="D803" s="22"/>
      <c r="E803" s="43"/>
      <c r="F803" s="43"/>
      <c r="G803" s="43"/>
      <c r="H803" s="43"/>
      <c r="I803" s="43"/>
      <c r="J803" s="43"/>
      <c r="K803" s="43"/>
      <c r="L803" s="43"/>
      <c r="M803" s="43"/>
      <c r="N803" s="43"/>
      <c r="O803" s="43"/>
      <c r="P803" s="43"/>
    </row>
    <row r="804" spans="1:16" ht="19.5" customHeight="1" x14ac:dyDescent="0.2">
      <c r="A804" s="43"/>
      <c r="B804" s="43"/>
      <c r="C804" s="2"/>
      <c r="D804" s="22"/>
      <c r="E804" s="43"/>
      <c r="F804" s="43"/>
      <c r="G804" s="43"/>
      <c r="H804" s="43"/>
      <c r="I804" s="43"/>
      <c r="J804" s="43"/>
      <c r="K804" s="43"/>
      <c r="L804" s="43"/>
      <c r="M804" s="43"/>
      <c r="N804" s="43"/>
      <c r="O804" s="43"/>
      <c r="P804" s="43"/>
    </row>
    <row r="805" spans="1:16" ht="19.5" customHeight="1" x14ac:dyDescent="0.2">
      <c r="A805" s="43"/>
      <c r="B805" s="43"/>
      <c r="C805" s="2"/>
      <c r="D805" s="22"/>
      <c r="E805" s="43"/>
      <c r="F805" s="43"/>
      <c r="G805" s="43"/>
      <c r="H805" s="43"/>
      <c r="I805" s="43"/>
      <c r="J805" s="43"/>
      <c r="K805" s="43"/>
      <c r="L805" s="43"/>
      <c r="M805" s="43"/>
      <c r="N805" s="43"/>
      <c r="O805" s="43"/>
      <c r="P805" s="43"/>
    </row>
    <row r="806" spans="1:16" ht="19.5" customHeight="1" x14ac:dyDescent="0.2">
      <c r="A806" s="43"/>
      <c r="B806" s="43"/>
      <c r="C806" s="2"/>
      <c r="D806" s="22"/>
      <c r="E806" s="43"/>
      <c r="F806" s="43"/>
      <c r="G806" s="43"/>
      <c r="H806" s="43"/>
      <c r="I806" s="43"/>
      <c r="J806" s="43"/>
      <c r="K806" s="43"/>
      <c r="L806" s="43"/>
      <c r="M806" s="43"/>
      <c r="N806" s="43"/>
      <c r="O806" s="43"/>
      <c r="P806" s="43"/>
    </row>
    <row r="807" spans="1:16" ht="19.5" customHeight="1" x14ac:dyDescent="0.2">
      <c r="A807" s="43"/>
      <c r="B807" s="43"/>
      <c r="C807" s="2"/>
      <c r="D807" s="22"/>
      <c r="E807" s="43"/>
      <c r="F807" s="43"/>
      <c r="G807" s="43"/>
      <c r="H807" s="43"/>
      <c r="I807" s="43"/>
      <c r="J807" s="43"/>
      <c r="K807" s="43"/>
      <c r="L807" s="43"/>
      <c r="M807" s="43"/>
      <c r="N807" s="43"/>
      <c r="O807" s="43"/>
      <c r="P807" s="43"/>
    </row>
    <row r="808" spans="1:16" ht="19.5" customHeight="1" x14ac:dyDescent="0.2">
      <c r="A808" s="43"/>
      <c r="B808" s="43"/>
      <c r="C808" s="2"/>
      <c r="D808" s="22"/>
      <c r="E808" s="43"/>
      <c r="F808" s="43"/>
      <c r="G808" s="43"/>
      <c r="H808" s="43"/>
      <c r="I808" s="43"/>
      <c r="J808" s="43"/>
      <c r="K808" s="43"/>
      <c r="L808" s="43"/>
      <c r="M808" s="43"/>
      <c r="N808" s="43"/>
      <c r="O808" s="43"/>
      <c r="P808" s="43"/>
    </row>
    <row r="809" spans="1:16" ht="19.5" customHeight="1" x14ac:dyDescent="0.2">
      <c r="A809" s="43"/>
      <c r="B809" s="43"/>
      <c r="C809" s="2"/>
      <c r="D809" s="22"/>
      <c r="E809" s="43"/>
      <c r="F809" s="43"/>
      <c r="G809" s="43"/>
      <c r="H809" s="43"/>
      <c r="I809" s="43"/>
      <c r="J809" s="43"/>
      <c r="K809" s="43"/>
      <c r="L809" s="43"/>
      <c r="M809" s="43"/>
      <c r="N809" s="43"/>
      <c r="O809" s="43"/>
      <c r="P809" s="43"/>
    </row>
    <row r="810" spans="1:16" ht="19.5" customHeight="1" x14ac:dyDescent="0.2">
      <c r="A810" s="43"/>
      <c r="B810" s="43"/>
      <c r="C810" s="2"/>
      <c r="D810" s="22"/>
      <c r="E810" s="43"/>
      <c r="F810" s="43"/>
      <c r="G810" s="43"/>
      <c r="H810" s="43"/>
      <c r="I810" s="43"/>
      <c r="J810" s="43"/>
      <c r="K810" s="43"/>
      <c r="L810" s="43"/>
      <c r="M810" s="43"/>
      <c r="N810" s="43"/>
      <c r="O810" s="43"/>
      <c r="P810" s="43"/>
    </row>
    <row r="811" spans="1:16" ht="19.5" customHeight="1" x14ac:dyDescent="0.2">
      <c r="A811" s="43"/>
      <c r="B811" s="43"/>
      <c r="C811" s="2"/>
      <c r="D811" s="22"/>
      <c r="E811" s="43"/>
      <c r="F811" s="43"/>
      <c r="G811" s="43"/>
      <c r="H811" s="43"/>
      <c r="I811" s="43"/>
      <c r="J811" s="43"/>
      <c r="K811" s="43"/>
      <c r="L811" s="43"/>
      <c r="M811" s="43"/>
      <c r="N811" s="43"/>
      <c r="O811" s="43"/>
      <c r="P811" s="43"/>
    </row>
    <row r="812" spans="1:16" ht="19.5" customHeight="1" x14ac:dyDescent="0.2">
      <c r="A812" s="43"/>
      <c r="B812" s="43"/>
      <c r="C812" s="2"/>
      <c r="D812" s="22"/>
      <c r="E812" s="43"/>
      <c r="F812" s="43"/>
      <c r="G812" s="43"/>
      <c r="H812" s="43"/>
      <c r="I812" s="43"/>
      <c r="J812" s="43"/>
      <c r="K812" s="43"/>
      <c r="L812" s="43"/>
      <c r="M812" s="43"/>
      <c r="N812" s="43"/>
      <c r="O812" s="43"/>
      <c r="P812" s="43"/>
    </row>
    <row r="813" spans="1:16" ht="19.5" customHeight="1" x14ac:dyDescent="0.2">
      <c r="A813" s="43"/>
      <c r="B813" s="43"/>
      <c r="C813" s="2"/>
      <c r="D813" s="22"/>
      <c r="E813" s="43"/>
      <c r="F813" s="43"/>
      <c r="G813" s="43"/>
      <c r="H813" s="43"/>
      <c r="I813" s="43"/>
      <c r="J813" s="43"/>
      <c r="K813" s="43"/>
      <c r="L813" s="43"/>
      <c r="M813" s="43"/>
      <c r="N813" s="43"/>
      <c r="O813" s="43"/>
      <c r="P813" s="43"/>
    </row>
    <row r="814" spans="1:16" ht="19.5" customHeight="1" x14ac:dyDescent="0.2">
      <c r="A814" s="43"/>
      <c r="B814" s="43"/>
      <c r="C814" s="2"/>
      <c r="D814" s="22"/>
      <c r="E814" s="43"/>
      <c r="F814" s="43"/>
      <c r="G814" s="43"/>
      <c r="H814" s="43"/>
      <c r="I814" s="43"/>
      <c r="J814" s="43"/>
      <c r="K814" s="43"/>
      <c r="L814" s="43"/>
      <c r="M814" s="43"/>
      <c r="N814" s="43"/>
      <c r="O814" s="43"/>
      <c r="P814" s="43"/>
    </row>
    <row r="815" spans="1:16" ht="19.5" customHeight="1" x14ac:dyDescent="0.2">
      <c r="A815" s="43"/>
      <c r="B815" s="43"/>
      <c r="C815" s="2"/>
      <c r="D815" s="22"/>
      <c r="E815" s="43"/>
      <c r="F815" s="43"/>
      <c r="G815" s="43"/>
      <c r="H815" s="43"/>
      <c r="I815" s="43"/>
      <c r="J815" s="43"/>
      <c r="K815" s="43"/>
      <c r="L815" s="43"/>
      <c r="M815" s="43"/>
      <c r="N815" s="43"/>
      <c r="O815" s="43"/>
      <c r="P815" s="43"/>
    </row>
    <row r="816" spans="1:16" ht="19.5" customHeight="1" x14ac:dyDescent="0.2">
      <c r="A816" s="43"/>
      <c r="B816" s="43"/>
      <c r="C816" s="2"/>
      <c r="D816" s="22"/>
      <c r="E816" s="43"/>
      <c r="F816" s="43"/>
      <c r="G816" s="43"/>
      <c r="H816" s="43"/>
      <c r="I816" s="43"/>
      <c r="J816" s="43"/>
      <c r="K816" s="43"/>
      <c r="L816" s="43"/>
      <c r="M816" s="43"/>
      <c r="N816" s="43"/>
      <c r="O816" s="43"/>
      <c r="P816" s="43"/>
    </row>
    <row r="817" spans="1:16" ht="19.5" customHeight="1" x14ac:dyDescent="0.2">
      <c r="A817" s="43"/>
      <c r="B817" s="43"/>
      <c r="C817" s="2"/>
      <c r="D817" s="22"/>
      <c r="E817" s="43"/>
      <c r="F817" s="43"/>
      <c r="G817" s="43"/>
      <c r="H817" s="43"/>
      <c r="I817" s="43"/>
      <c r="J817" s="43"/>
      <c r="K817" s="43"/>
      <c r="L817" s="43"/>
      <c r="M817" s="43"/>
      <c r="N817" s="43"/>
      <c r="O817" s="43"/>
      <c r="P817" s="43"/>
    </row>
    <row r="818" spans="1:16" ht="19.5" customHeight="1" x14ac:dyDescent="0.2">
      <c r="A818" s="43"/>
      <c r="B818" s="43"/>
      <c r="C818" s="2"/>
      <c r="D818" s="22"/>
      <c r="E818" s="43"/>
      <c r="F818" s="43"/>
      <c r="G818" s="43"/>
      <c r="H818" s="43"/>
      <c r="I818" s="43"/>
      <c r="J818" s="43"/>
      <c r="K818" s="43"/>
      <c r="L818" s="43"/>
      <c r="M818" s="43"/>
      <c r="N818" s="43"/>
      <c r="O818" s="43"/>
      <c r="P818" s="43"/>
    </row>
    <row r="819" spans="1:16" ht="19.5" customHeight="1" x14ac:dyDescent="0.2">
      <c r="A819" s="43"/>
      <c r="B819" s="43"/>
      <c r="C819" s="2"/>
      <c r="D819" s="22"/>
      <c r="E819" s="43"/>
      <c r="F819" s="43"/>
      <c r="G819" s="43"/>
      <c r="H819" s="43"/>
      <c r="I819" s="43"/>
      <c r="J819" s="43"/>
      <c r="K819" s="43"/>
      <c r="L819" s="43"/>
      <c r="M819" s="43"/>
      <c r="N819" s="43"/>
      <c r="O819" s="43"/>
      <c r="P819" s="43"/>
    </row>
    <row r="820" spans="1:16" ht="19.5" customHeight="1" x14ac:dyDescent="0.2">
      <c r="A820" s="43"/>
      <c r="B820" s="43"/>
      <c r="C820" s="2"/>
      <c r="D820" s="22"/>
      <c r="E820" s="43"/>
      <c r="F820" s="43"/>
      <c r="G820" s="43"/>
      <c r="H820" s="43"/>
      <c r="I820" s="43"/>
      <c r="J820" s="43"/>
      <c r="K820" s="43"/>
      <c r="L820" s="43"/>
      <c r="M820" s="43"/>
      <c r="N820" s="43"/>
      <c r="O820" s="43"/>
      <c r="P820" s="43"/>
    </row>
    <row r="821" spans="1:16" ht="19.5" customHeight="1" x14ac:dyDescent="0.2">
      <c r="A821" s="43"/>
      <c r="B821" s="43"/>
      <c r="C821" s="2"/>
      <c r="D821" s="22"/>
      <c r="E821" s="43"/>
      <c r="F821" s="43"/>
      <c r="G821" s="43"/>
      <c r="H821" s="43"/>
      <c r="I821" s="43"/>
      <c r="J821" s="43"/>
      <c r="K821" s="43"/>
      <c r="L821" s="43"/>
      <c r="M821" s="43"/>
      <c r="N821" s="43"/>
      <c r="O821" s="43"/>
      <c r="P821" s="43"/>
    </row>
    <row r="822" spans="1:16" ht="19.5" customHeight="1" x14ac:dyDescent="0.2">
      <c r="A822" s="43"/>
      <c r="B822" s="43"/>
      <c r="C822" s="2"/>
      <c r="D822" s="22"/>
      <c r="E822" s="43"/>
      <c r="F822" s="43"/>
      <c r="G822" s="43"/>
      <c r="H822" s="43"/>
      <c r="I822" s="43"/>
      <c r="J822" s="43"/>
      <c r="K822" s="43"/>
      <c r="L822" s="43"/>
      <c r="M822" s="43"/>
      <c r="N822" s="43"/>
      <c r="O822" s="43"/>
      <c r="P822" s="43"/>
    </row>
    <row r="823" spans="1:16" ht="19.5" customHeight="1" x14ac:dyDescent="0.2">
      <c r="A823" s="43"/>
      <c r="B823" s="43"/>
      <c r="C823" s="2"/>
      <c r="D823" s="22"/>
      <c r="E823" s="43"/>
      <c r="F823" s="43"/>
      <c r="G823" s="43"/>
      <c r="H823" s="43"/>
      <c r="I823" s="43"/>
      <c r="J823" s="43"/>
      <c r="K823" s="43"/>
      <c r="L823" s="43"/>
      <c r="M823" s="43"/>
      <c r="N823" s="43"/>
      <c r="O823" s="43"/>
      <c r="P823" s="43"/>
    </row>
    <row r="824" spans="1:16" ht="19.5" customHeight="1" x14ac:dyDescent="0.2">
      <c r="A824" s="43"/>
      <c r="B824" s="43"/>
      <c r="C824" s="2"/>
      <c r="D824" s="22"/>
      <c r="E824" s="43"/>
      <c r="F824" s="43"/>
      <c r="G824" s="43"/>
      <c r="H824" s="43"/>
      <c r="I824" s="43"/>
      <c r="J824" s="43"/>
      <c r="K824" s="43"/>
      <c r="L824" s="43"/>
      <c r="M824" s="43"/>
      <c r="N824" s="43"/>
      <c r="O824" s="43"/>
      <c r="P824" s="43"/>
    </row>
    <row r="825" spans="1:16" ht="19.5" customHeight="1" x14ac:dyDescent="0.2">
      <c r="A825" s="43"/>
      <c r="B825" s="43"/>
      <c r="C825" s="2"/>
      <c r="D825" s="22"/>
      <c r="E825" s="43"/>
      <c r="F825" s="43"/>
      <c r="G825" s="43"/>
      <c r="H825" s="43"/>
      <c r="I825" s="43"/>
      <c r="J825" s="43"/>
      <c r="K825" s="43"/>
      <c r="L825" s="43"/>
      <c r="M825" s="43"/>
      <c r="N825" s="43"/>
      <c r="O825" s="43"/>
      <c r="P825" s="43"/>
    </row>
    <row r="826" spans="1:16" ht="19.5" customHeight="1" x14ac:dyDescent="0.2">
      <c r="A826" s="43"/>
      <c r="B826" s="43"/>
      <c r="C826" s="2"/>
      <c r="D826" s="22"/>
      <c r="E826" s="43"/>
      <c r="F826" s="43"/>
      <c r="G826" s="43"/>
      <c r="H826" s="43"/>
      <c r="I826" s="43"/>
      <c r="J826" s="43"/>
      <c r="K826" s="43"/>
      <c r="L826" s="43"/>
      <c r="M826" s="43"/>
      <c r="N826" s="43"/>
      <c r="O826" s="43"/>
      <c r="P826" s="43"/>
    </row>
    <row r="827" spans="1:16" ht="19.5" customHeight="1" x14ac:dyDescent="0.2">
      <c r="A827" s="43"/>
      <c r="B827" s="43"/>
      <c r="C827" s="2"/>
      <c r="D827" s="22"/>
      <c r="E827" s="43"/>
      <c r="F827" s="43"/>
      <c r="G827" s="43"/>
      <c r="H827" s="43"/>
      <c r="I827" s="43"/>
      <c r="J827" s="43"/>
      <c r="K827" s="43"/>
      <c r="L827" s="43"/>
      <c r="M827" s="43"/>
      <c r="N827" s="43"/>
      <c r="O827" s="43"/>
      <c r="P827" s="43"/>
    </row>
    <row r="828" spans="1:16" ht="19.5" customHeight="1" x14ac:dyDescent="0.2">
      <c r="A828" s="43"/>
      <c r="B828" s="43"/>
      <c r="C828" s="2"/>
      <c r="D828" s="22"/>
      <c r="E828" s="43"/>
      <c r="F828" s="43"/>
      <c r="G828" s="43"/>
      <c r="H828" s="43"/>
      <c r="I828" s="43"/>
      <c r="J828" s="43"/>
      <c r="K828" s="43"/>
      <c r="L828" s="43"/>
      <c r="M828" s="43"/>
      <c r="N828" s="43"/>
      <c r="O828" s="43"/>
      <c r="P828" s="43"/>
    </row>
    <row r="829" spans="1:16" ht="19.5" customHeight="1" x14ac:dyDescent="0.2">
      <c r="A829" s="43"/>
      <c r="B829" s="43"/>
      <c r="C829" s="2"/>
      <c r="D829" s="22"/>
      <c r="E829" s="43"/>
      <c r="F829" s="43"/>
      <c r="G829" s="43"/>
      <c r="H829" s="43"/>
      <c r="I829" s="43"/>
      <c r="J829" s="43"/>
      <c r="K829" s="43"/>
      <c r="L829" s="43"/>
      <c r="M829" s="43"/>
      <c r="N829" s="43"/>
      <c r="O829" s="43"/>
      <c r="P829" s="43"/>
    </row>
    <row r="830" spans="1:16" ht="19.5" customHeight="1" x14ac:dyDescent="0.2">
      <c r="A830" s="43"/>
      <c r="B830" s="43"/>
      <c r="C830" s="2"/>
      <c r="D830" s="22"/>
      <c r="E830" s="43"/>
      <c r="F830" s="43"/>
      <c r="G830" s="43"/>
      <c r="H830" s="43"/>
      <c r="I830" s="43"/>
      <c r="J830" s="43"/>
      <c r="K830" s="43"/>
      <c r="L830" s="43"/>
      <c r="M830" s="43"/>
      <c r="N830" s="43"/>
      <c r="O830" s="43"/>
      <c r="P830" s="43"/>
    </row>
    <row r="831" spans="1:16" ht="19.5" customHeight="1" x14ac:dyDescent="0.2">
      <c r="A831" s="43"/>
      <c r="B831" s="43"/>
      <c r="C831" s="2"/>
      <c r="D831" s="22"/>
      <c r="E831" s="43"/>
      <c r="F831" s="43"/>
      <c r="G831" s="43"/>
      <c r="H831" s="43"/>
      <c r="I831" s="43"/>
      <c r="J831" s="43"/>
      <c r="K831" s="43"/>
      <c r="L831" s="43"/>
      <c r="M831" s="43"/>
      <c r="N831" s="43"/>
      <c r="O831" s="43"/>
      <c r="P831" s="43"/>
    </row>
    <row r="832" spans="1:16" ht="19.5" customHeight="1" x14ac:dyDescent="0.2">
      <c r="A832" s="43"/>
      <c r="B832" s="43"/>
      <c r="C832" s="2"/>
      <c r="D832" s="22"/>
      <c r="E832" s="43"/>
      <c r="F832" s="43"/>
      <c r="G832" s="43"/>
      <c r="H832" s="43"/>
      <c r="I832" s="43"/>
      <c r="J832" s="43"/>
      <c r="K832" s="43"/>
      <c r="L832" s="43"/>
      <c r="M832" s="43"/>
      <c r="N832" s="43"/>
      <c r="O832" s="43"/>
      <c r="P832" s="43"/>
    </row>
    <row r="833" spans="1:16" ht="19.5" customHeight="1" x14ac:dyDescent="0.2">
      <c r="A833" s="43"/>
      <c r="B833" s="43"/>
      <c r="C833" s="2"/>
      <c r="D833" s="22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</row>
    <row r="834" spans="1:16" ht="19.5" customHeight="1" x14ac:dyDescent="0.2">
      <c r="A834" s="43"/>
      <c r="B834" s="43"/>
      <c r="C834" s="2"/>
      <c r="D834" s="22"/>
      <c r="E834" s="43"/>
      <c r="F834" s="43"/>
      <c r="G834" s="43"/>
      <c r="H834" s="43"/>
      <c r="I834" s="43"/>
      <c r="J834" s="43"/>
      <c r="K834" s="43"/>
      <c r="L834" s="43"/>
      <c r="M834" s="43"/>
      <c r="N834" s="43"/>
      <c r="O834" s="43"/>
      <c r="P834" s="43"/>
    </row>
    <row r="835" spans="1:16" ht="19.5" customHeight="1" x14ac:dyDescent="0.2">
      <c r="A835" s="43"/>
      <c r="B835" s="43"/>
      <c r="C835" s="2"/>
      <c r="D835" s="22"/>
      <c r="E835" s="43"/>
      <c r="F835" s="43"/>
      <c r="G835" s="43"/>
      <c r="H835" s="43"/>
      <c r="I835" s="43"/>
      <c r="J835" s="43"/>
      <c r="K835" s="43"/>
      <c r="L835" s="43"/>
      <c r="M835" s="43"/>
      <c r="N835" s="43"/>
      <c r="O835" s="43"/>
      <c r="P835" s="43"/>
    </row>
    <row r="836" spans="1:16" ht="19.5" customHeight="1" x14ac:dyDescent="0.2">
      <c r="A836" s="43"/>
      <c r="B836" s="43"/>
      <c r="C836" s="2"/>
      <c r="D836" s="22"/>
      <c r="E836" s="43"/>
      <c r="F836" s="43"/>
      <c r="G836" s="43"/>
      <c r="H836" s="43"/>
      <c r="I836" s="43"/>
      <c r="J836" s="43"/>
      <c r="K836" s="43"/>
      <c r="L836" s="43"/>
      <c r="M836" s="43"/>
      <c r="N836" s="43"/>
      <c r="O836" s="43"/>
      <c r="P836" s="43"/>
    </row>
    <row r="837" spans="1:16" ht="19.5" customHeight="1" x14ac:dyDescent="0.2">
      <c r="A837" s="43"/>
      <c r="B837" s="43"/>
      <c r="C837" s="2"/>
      <c r="D837" s="22"/>
      <c r="E837" s="43"/>
      <c r="F837" s="43"/>
      <c r="G837" s="43"/>
      <c r="H837" s="43"/>
      <c r="I837" s="43"/>
      <c r="J837" s="43"/>
      <c r="K837" s="43"/>
      <c r="L837" s="43"/>
      <c r="M837" s="43"/>
      <c r="N837" s="43"/>
      <c r="O837" s="43"/>
      <c r="P837" s="43"/>
    </row>
    <row r="838" spans="1:16" ht="19.5" customHeight="1" x14ac:dyDescent="0.2">
      <c r="A838" s="43"/>
      <c r="B838" s="43"/>
      <c r="C838" s="2"/>
      <c r="D838" s="22"/>
      <c r="E838" s="43"/>
      <c r="F838" s="43"/>
      <c r="G838" s="43"/>
      <c r="H838" s="43"/>
      <c r="I838" s="43"/>
      <c r="J838" s="43"/>
      <c r="K838" s="43"/>
      <c r="L838" s="43"/>
      <c r="M838" s="43"/>
      <c r="N838" s="43"/>
      <c r="O838" s="43"/>
      <c r="P838" s="43"/>
    </row>
    <row r="839" spans="1:16" ht="19.5" customHeight="1" x14ac:dyDescent="0.2">
      <c r="A839" s="43"/>
      <c r="B839" s="43"/>
      <c r="C839" s="2"/>
      <c r="D839" s="22"/>
      <c r="E839" s="43"/>
      <c r="F839" s="43"/>
      <c r="G839" s="43"/>
      <c r="H839" s="43"/>
      <c r="I839" s="43"/>
      <c r="J839" s="43"/>
      <c r="K839" s="43"/>
      <c r="L839" s="43"/>
      <c r="M839" s="43"/>
      <c r="N839" s="43"/>
      <c r="O839" s="43"/>
      <c r="P839" s="43"/>
    </row>
    <row r="840" spans="1:16" ht="19.5" customHeight="1" x14ac:dyDescent="0.2">
      <c r="A840" s="43"/>
      <c r="B840" s="43"/>
      <c r="C840" s="2"/>
      <c r="D840" s="22"/>
      <c r="E840" s="43"/>
      <c r="F840" s="43"/>
      <c r="G840" s="43"/>
      <c r="H840" s="43"/>
      <c r="I840" s="43"/>
      <c r="J840" s="43"/>
      <c r="K840" s="43"/>
      <c r="L840" s="43"/>
      <c r="M840" s="43"/>
      <c r="N840" s="43"/>
      <c r="O840" s="43"/>
      <c r="P840" s="43"/>
    </row>
    <row r="841" spans="1:16" ht="19.5" customHeight="1" x14ac:dyDescent="0.2">
      <c r="A841" s="43"/>
      <c r="B841" s="43"/>
      <c r="C841" s="2"/>
      <c r="D841" s="22"/>
      <c r="E841" s="43"/>
      <c r="F841" s="43"/>
      <c r="G841" s="43"/>
      <c r="H841" s="43"/>
      <c r="I841" s="43"/>
      <c r="J841" s="43"/>
      <c r="K841" s="43"/>
      <c r="L841" s="43"/>
      <c r="M841" s="43"/>
      <c r="N841" s="43"/>
      <c r="O841" s="43"/>
      <c r="P841" s="43"/>
    </row>
    <row r="842" spans="1:16" ht="19.5" customHeight="1" x14ac:dyDescent="0.2">
      <c r="A842" s="43"/>
      <c r="B842" s="43"/>
      <c r="C842" s="2"/>
      <c r="D842" s="22"/>
      <c r="E842" s="43"/>
      <c r="F842" s="43"/>
      <c r="G842" s="43"/>
      <c r="H842" s="43"/>
      <c r="I842" s="43"/>
      <c r="J842" s="43"/>
      <c r="K842" s="43"/>
      <c r="L842" s="43"/>
      <c r="M842" s="43"/>
      <c r="N842" s="43"/>
      <c r="O842" s="43"/>
      <c r="P842" s="43"/>
    </row>
    <row r="843" spans="1:16" ht="19.5" customHeight="1" x14ac:dyDescent="0.2">
      <c r="A843" s="43"/>
      <c r="B843" s="43"/>
      <c r="C843" s="2"/>
      <c r="D843" s="22"/>
      <c r="E843" s="43"/>
      <c r="F843" s="43"/>
      <c r="G843" s="43"/>
      <c r="H843" s="43"/>
      <c r="I843" s="43"/>
      <c r="J843" s="43"/>
      <c r="K843" s="43"/>
      <c r="L843" s="43"/>
      <c r="M843" s="43"/>
      <c r="N843" s="43"/>
      <c r="O843" s="43"/>
      <c r="P843" s="43"/>
    </row>
    <row r="844" spans="1:16" ht="19.5" customHeight="1" x14ac:dyDescent="0.2">
      <c r="A844" s="43"/>
      <c r="B844" s="43"/>
      <c r="C844" s="2"/>
      <c r="D844" s="22"/>
      <c r="E844" s="43"/>
      <c r="F844" s="43"/>
      <c r="G844" s="43"/>
      <c r="H844" s="43"/>
      <c r="I844" s="43"/>
      <c r="J844" s="43"/>
      <c r="K844" s="43"/>
      <c r="L844" s="43"/>
      <c r="M844" s="43"/>
      <c r="N844" s="43"/>
      <c r="O844" s="43"/>
      <c r="P844" s="43"/>
    </row>
    <row r="845" spans="1:16" ht="19.5" customHeight="1" x14ac:dyDescent="0.2">
      <c r="A845" s="43"/>
      <c r="B845" s="43"/>
      <c r="C845" s="2"/>
      <c r="D845" s="22"/>
      <c r="E845" s="43"/>
      <c r="F845" s="43"/>
      <c r="G845" s="43"/>
      <c r="H845" s="43"/>
      <c r="I845" s="43"/>
      <c r="J845" s="43"/>
      <c r="K845" s="43"/>
      <c r="L845" s="43"/>
      <c r="M845" s="43"/>
      <c r="N845" s="43"/>
      <c r="O845" s="43"/>
      <c r="P845" s="43"/>
    </row>
    <row r="846" spans="1:16" ht="19.5" customHeight="1" x14ac:dyDescent="0.2">
      <c r="A846" s="43"/>
      <c r="B846" s="43"/>
      <c r="C846" s="2"/>
      <c r="D846" s="22"/>
      <c r="E846" s="43"/>
      <c r="F846" s="43"/>
      <c r="G846" s="43"/>
      <c r="H846" s="43"/>
      <c r="I846" s="43"/>
      <c r="J846" s="43"/>
      <c r="K846" s="43"/>
      <c r="L846" s="43"/>
      <c r="M846" s="43"/>
      <c r="N846" s="43"/>
      <c r="O846" s="43"/>
      <c r="P846" s="43"/>
    </row>
    <row r="847" spans="1:16" ht="19.5" customHeight="1" x14ac:dyDescent="0.2">
      <c r="A847" s="43"/>
      <c r="B847" s="43"/>
      <c r="C847" s="2"/>
      <c r="D847" s="22"/>
      <c r="E847" s="43"/>
      <c r="F847" s="43"/>
      <c r="G847" s="43"/>
      <c r="H847" s="43"/>
      <c r="I847" s="43"/>
      <c r="J847" s="43"/>
      <c r="K847" s="43"/>
      <c r="L847" s="43"/>
      <c r="M847" s="43"/>
      <c r="N847" s="43"/>
      <c r="O847" s="43"/>
      <c r="P847" s="43"/>
    </row>
    <row r="848" spans="1:16" ht="19.5" customHeight="1" x14ac:dyDescent="0.2">
      <c r="A848" s="43"/>
      <c r="B848" s="43"/>
      <c r="C848" s="2"/>
      <c r="D848" s="22"/>
      <c r="E848" s="43"/>
      <c r="F848" s="43"/>
      <c r="G848" s="43"/>
      <c r="H848" s="43"/>
      <c r="I848" s="43"/>
      <c r="J848" s="43"/>
      <c r="K848" s="43"/>
      <c r="L848" s="43"/>
      <c r="M848" s="43"/>
      <c r="N848" s="43"/>
      <c r="O848" s="43"/>
      <c r="P848" s="43"/>
    </row>
    <row r="849" spans="1:16" ht="19.5" customHeight="1" x14ac:dyDescent="0.2">
      <c r="A849" s="43"/>
      <c r="B849" s="43"/>
      <c r="C849" s="2"/>
      <c r="D849" s="22"/>
      <c r="E849" s="43"/>
      <c r="F849" s="43"/>
      <c r="G849" s="43"/>
      <c r="H849" s="43"/>
      <c r="I849" s="43"/>
      <c r="J849" s="43"/>
      <c r="K849" s="43"/>
      <c r="L849" s="43"/>
      <c r="M849" s="43"/>
      <c r="N849" s="43"/>
      <c r="O849" s="43"/>
      <c r="P849" s="43"/>
    </row>
    <row r="850" spans="1:16" ht="19.5" customHeight="1" x14ac:dyDescent="0.2">
      <c r="A850" s="43"/>
      <c r="B850" s="43"/>
      <c r="C850" s="2"/>
      <c r="D850" s="22"/>
      <c r="E850" s="43"/>
      <c r="F850" s="43"/>
      <c r="G850" s="43"/>
      <c r="H850" s="43"/>
      <c r="I850" s="43"/>
      <c r="J850" s="43"/>
      <c r="K850" s="43"/>
      <c r="L850" s="43"/>
      <c r="M850" s="43"/>
      <c r="N850" s="43"/>
      <c r="O850" s="43"/>
      <c r="P850" s="43"/>
    </row>
    <row r="851" spans="1:16" ht="19.5" customHeight="1" x14ac:dyDescent="0.2">
      <c r="A851" s="43"/>
      <c r="B851" s="43"/>
      <c r="C851" s="2"/>
      <c r="D851" s="22"/>
      <c r="E851" s="43"/>
      <c r="F851" s="43"/>
      <c r="G851" s="43"/>
      <c r="H851" s="43"/>
      <c r="I851" s="43"/>
      <c r="J851" s="43"/>
      <c r="K851" s="43"/>
      <c r="L851" s="43"/>
      <c r="M851" s="43"/>
      <c r="N851" s="43"/>
      <c r="O851" s="43"/>
      <c r="P851" s="43"/>
    </row>
    <row r="852" spans="1:16" ht="19.5" customHeight="1" x14ac:dyDescent="0.2">
      <c r="A852" s="43"/>
      <c r="B852" s="43"/>
      <c r="C852" s="2"/>
      <c r="D852" s="22"/>
      <c r="E852" s="43"/>
      <c r="F852" s="43"/>
      <c r="G852" s="43"/>
      <c r="H852" s="43"/>
      <c r="I852" s="43"/>
      <c r="J852" s="43"/>
      <c r="K852" s="43"/>
      <c r="L852" s="43"/>
      <c r="M852" s="43"/>
      <c r="N852" s="43"/>
      <c r="O852" s="43"/>
      <c r="P852" s="43"/>
    </row>
    <row r="853" spans="1:16" ht="19.5" customHeight="1" x14ac:dyDescent="0.2">
      <c r="A853" s="43"/>
      <c r="B853" s="43"/>
      <c r="C853" s="2"/>
      <c r="D853" s="22"/>
      <c r="E853" s="43"/>
      <c r="F853" s="43"/>
      <c r="G853" s="43"/>
      <c r="H853" s="43"/>
      <c r="I853" s="43"/>
      <c r="J853" s="43"/>
      <c r="K853" s="43"/>
      <c r="L853" s="43"/>
      <c r="M853" s="43"/>
      <c r="N853" s="43"/>
      <c r="O853" s="43"/>
      <c r="P853" s="43"/>
    </row>
    <row r="854" spans="1:16" ht="19.5" customHeight="1" x14ac:dyDescent="0.2">
      <c r="A854" s="43"/>
      <c r="B854" s="43"/>
      <c r="C854" s="2"/>
      <c r="D854" s="22"/>
      <c r="E854" s="43"/>
      <c r="F854" s="43"/>
      <c r="G854" s="43"/>
      <c r="H854" s="43"/>
      <c r="I854" s="43"/>
      <c r="J854" s="43"/>
      <c r="K854" s="43"/>
      <c r="L854" s="43"/>
      <c r="M854" s="43"/>
      <c r="N854" s="43"/>
      <c r="O854" s="43"/>
      <c r="P854" s="43"/>
    </row>
    <row r="855" spans="1:16" ht="19.5" customHeight="1" x14ac:dyDescent="0.2">
      <c r="A855" s="43"/>
      <c r="B855" s="43"/>
      <c r="C855" s="2"/>
      <c r="D855" s="22"/>
      <c r="E855" s="43"/>
      <c r="F855" s="43"/>
      <c r="G855" s="43"/>
      <c r="H855" s="43"/>
      <c r="I855" s="43"/>
      <c r="J855" s="43"/>
      <c r="K855" s="43"/>
      <c r="L855" s="43"/>
      <c r="M855" s="43"/>
      <c r="N855" s="43"/>
      <c r="O855" s="43"/>
      <c r="P855" s="43"/>
    </row>
    <row r="856" spans="1:16" ht="19.5" customHeight="1" x14ac:dyDescent="0.2">
      <c r="A856" s="43"/>
      <c r="B856" s="43"/>
      <c r="C856" s="2"/>
      <c r="D856" s="22"/>
      <c r="E856" s="43"/>
      <c r="F856" s="43"/>
      <c r="G856" s="43"/>
      <c r="H856" s="43"/>
      <c r="I856" s="43"/>
      <c r="J856" s="43"/>
      <c r="K856" s="43"/>
      <c r="L856" s="43"/>
      <c r="M856" s="43"/>
      <c r="N856" s="43"/>
      <c r="O856" s="43"/>
      <c r="P856" s="43"/>
    </row>
    <row r="857" spans="1:16" ht="19.5" customHeight="1" x14ac:dyDescent="0.2">
      <c r="A857" s="43"/>
      <c r="B857" s="43"/>
      <c r="C857" s="2"/>
      <c r="D857" s="22"/>
      <c r="E857" s="43"/>
      <c r="F857" s="43"/>
      <c r="G857" s="43"/>
      <c r="H857" s="43"/>
      <c r="I857" s="43"/>
      <c r="J857" s="43"/>
      <c r="K857" s="43"/>
      <c r="L857" s="43"/>
      <c r="M857" s="43"/>
      <c r="N857" s="43"/>
      <c r="O857" s="43"/>
      <c r="P857" s="43"/>
    </row>
    <row r="858" spans="1:16" ht="19.5" customHeight="1" x14ac:dyDescent="0.2">
      <c r="A858" s="43"/>
      <c r="B858" s="43"/>
      <c r="C858" s="2"/>
      <c r="D858" s="22"/>
      <c r="E858" s="43"/>
      <c r="F858" s="43"/>
      <c r="G858" s="43"/>
      <c r="H858" s="43"/>
      <c r="I858" s="43"/>
      <c r="J858" s="43"/>
      <c r="K858" s="43"/>
      <c r="L858" s="43"/>
      <c r="M858" s="43"/>
      <c r="N858" s="43"/>
      <c r="O858" s="43"/>
      <c r="P858" s="43"/>
    </row>
    <row r="859" spans="1:16" ht="19.5" customHeight="1" x14ac:dyDescent="0.2">
      <c r="A859" s="43"/>
      <c r="B859" s="43"/>
      <c r="C859" s="2"/>
      <c r="D859" s="22"/>
      <c r="E859" s="43"/>
      <c r="F859" s="43"/>
      <c r="G859" s="43"/>
      <c r="H859" s="43"/>
      <c r="I859" s="43"/>
      <c r="J859" s="43"/>
      <c r="K859" s="43"/>
      <c r="L859" s="43"/>
      <c r="M859" s="43"/>
      <c r="N859" s="43"/>
      <c r="O859" s="43"/>
      <c r="P859" s="43"/>
    </row>
    <row r="860" spans="1:16" ht="19.5" customHeight="1" x14ac:dyDescent="0.2">
      <c r="A860" s="43"/>
      <c r="B860" s="43"/>
      <c r="C860" s="2"/>
      <c r="D860" s="22"/>
      <c r="E860" s="43"/>
      <c r="F860" s="43"/>
      <c r="G860" s="43"/>
      <c r="H860" s="43"/>
      <c r="I860" s="43"/>
      <c r="J860" s="43"/>
      <c r="K860" s="43"/>
      <c r="L860" s="43"/>
      <c r="M860" s="43"/>
      <c r="N860" s="43"/>
      <c r="O860" s="43"/>
      <c r="P860" s="43"/>
    </row>
    <row r="861" spans="1:16" ht="19.5" customHeight="1" x14ac:dyDescent="0.2">
      <c r="A861" s="43"/>
      <c r="B861" s="43"/>
      <c r="C861" s="2"/>
      <c r="D861" s="22"/>
      <c r="E861" s="43"/>
      <c r="F861" s="43"/>
      <c r="G861" s="43"/>
      <c r="H861" s="43"/>
      <c r="I861" s="43"/>
      <c r="J861" s="43"/>
      <c r="K861" s="43"/>
      <c r="L861" s="43"/>
      <c r="M861" s="43"/>
      <c r="N861" s="43"/>
      <c r="O861" s="43"/>
      <c r="P861" s="43"/>
    </row>
    <row r="862" spans="1:16" ht="19.5" customHeight="1" x14ac:dyDescent="0.2">
      <c r="A862" s="43"/>
      <c r="B862" s="43"/>
      <c r="C862" s="2"/>
      <c r="D862" s="22"/>
      <c r="E862" s="43"/>
      <c r="F862" s="43"/>
      <c r="G862" s="43"/>
      <c r="H862" s="43"/>
      <c r="I862" s="43"/>
      <c r="J862" s="43"/>
      <c r="K862" s="43"/>
      <c r="L862" s="43"/>
      <c r="M862" s="43"/>
      <c r="N862" s="43"/>
      <c r="O862" s="43"/>
      <c r="P862" s="43"/>
    </row>
    <row r="863" spans="1:16" ht="19.5" customHeight="1" x14ac:dyDescent="0.2">
      <c r="A863" s="43"/>
      <c r="B863" s="43"/>
      <c r="C863" s="2"/>
      <c r="D863" s="22"/>
      <c r="E863" s="43"/>
      <c r="F863" s="43"/>
      <c r="G863" s="43"/>
      <c r="H863" s="43"/>
      <c r="I863" s="43"/>
      <c r="J863" s="43"/>
      <c r="K863" s="43"/>
      <c r="L863" s="43"/>
      <c r="M863" s="43"/>
      <c r="N863" s="43"/>
      <c r="O863" s="43"/>
      <c r="P863" s="43"/>
    </row>
    <row r="864" spans="1:16" ht="19.5" customHeight="1" x14ac:dyDescent="0.2">
      <c r="A864" s="43"/>
      <c r="B864" s="43"/>
      <c r="C864" s="2"/>
      <c r="D864" s="22"/>
      <c r="E864" s="43"/>
      <c r="F864" s="43"/>
      <c r="G864" s="43"/>
      <c r="H864" s="43"/>
      <c r="I864" s="43"/>
      <c r="J864" s="43"/>
      <c r="K864" s="43"/>
      <c r="L864" s="43"/>
      <c r="M864" s="43"/>
      <c r="N864" s="43"/>
      <c r="O864" s="43"/>
      <c r="P864" s="43"/>
    </row>
    <row r="865" spans="1:16" ht="19.5" customHeight="1" x14ac:dyDescent="0.2">
      <c r="A865" s="43"/>
      <c r="B865" s="43"/>
      <c r="C865" s="2"/>
      <c r="D865" s="22"/>
      <c r="E865" s="43"/>
      <c r="F865" s="43"/>
      <c r="G865" s="43"/>
      <c r="H865" s="43"/>
      <c r="I865" s="43"/>
      <c r="J865" s="43"/>
      <c r="K865" s="43"/>
      <c r="L865" s="43"/>
      <c r="M865" s="43"/>
      <c r="N865" s="43"/>
      <c r="O865" s="43"/>
      <c r="P865" s="43"/>
    </row>
    <row r="866" spans="1:16" ht="19.5" customHeight="1" x14ac:dyDescent="0.2">
      <c r="A866" s="43"/>
      <c r="B866" s="43"/>
      <c r="C866" s="2"/>
      <c r="D866" s="22"/>
      <c r="E866" s="43"/>
      <c r="F866" s="43"/>
      <c r="G866" s="43"/>
      <c r="H866" s="43"/>
      <c r="I866" s="43"/>
      <c r="J866" s="43"/>
      <c r="K866" s="43"/>
      <c r="L866" s="43"/>
      <c r="M866" s="43"/>
      <c r="N866" s="43"/>
      <c r="O866" s="43"/>
      <c r="P866" s="43"/>
    </row>
    <row r="867" spans="1:16" ht="19.5" customHeight="1" x14ac:dyDescent="0.2">
      <c r="A867" s="43"/>
      <c r="B867" s="43"/>
      <c r="C867" s="2"/>
      <c r="D867" s="22"/>
      <c r="E867" s="43"/>
      <c r="F867" s="43"/>
      <c r="G867" s="43"/>
      <c r="H867" s="43"/>
      <c r="I867" s="43"/>
      <c r="J867" s="43"/>
      <c r="K867" s="43"/>
      <c r="L867" s="43"/>
      <c r="M867" s="43"/>
      <c r="N867" s="43"/>
      <c r="O867" s="43"/>
      <c r="P867" s="43"/>
    </row>
    <row r="868" spans="1:16" ht="19.5" customHeight="1" x14ac:dyDescent="0.2">
      <c r="A868" s="43"/>
      <c r="B868" s="43"/>
      <c r="C868" s="2"/>
      <c r="D868" s="22"/>
      <c r="E868" s="43"/>
      <c r="F868" s="43"/>
      <c r="G868" s="43"/>
      <c r="H868" s="43"/>
      <c r="I868" s="43"/>
      <c r="J868" s="43"/>
      <c r="K868" s="43"/>
      <c r="L868" s="43"/>
      <c r="M868" s="43"/>
      <c r="N868" s="43"/>
      <c r="O868" s="43"/>
      <c r="P868" s="43"/>
    </row>
    <row r="869" spans="1:16" ht="19.5" customHeight="1" x14ac:dyDescent="0.2">
      <c r="A869" s="43"/>
      <c r="B869" s="43"/>
      <c r="C869" s="2"/>
      <c r="D869" s="22"/>
      <c r="E869" s="43"/>
      <c r="F869" s="43"/>
      <c r="G869" s="43"/>
      <c r="H869" s="43"/>
      <c r="I869" s="43"/>
      <c r="J869" s="43"/>
      <c r="K869" s="43"/>
      <c r="L869" s="43"/>
      <c r="M869" s="43"/>
      <c r="N869" s="43"/>
      <c r="O869" s="43"/>
      <c r="P869" s="43"/>
    </row>
    <row r="870" spans="1:16" ht="19.5" customHeight="1" x14ac:dyDescent="0.2">
      <c r="A870" s="43"/>
      <c r="B870" s="43"/>
      <c r="C870" s="2"/>
      <c r="D870" s="22"/>
      <c r="E870" s="43"/>
      <c r="F870" s="43"/>
      <c r="G870" s="43"/>
      <c r="H870" s="43"/>
      <c r="I870" s="43"/>
      <c r="J870" s="43"/>
      <c r="K870" s="43"/>
      <c r="L870" s="43"/>
      <c r="M870" s="43"/>
      <c r="N870" s="43"/>
      <c r="O870" s="43"/>
      <c r="P870" s="43"/>
    </row>
    <row r="871" spans="1:16" ht="19.5" customHeight="1" x14ac:dyDescent="0.2">
      <c r="A871" s="43"/>
      <c r="B871" s="43"/>
      <c r="C871" s="2"/>
      <c r="D871" s="22"/>
      <c r="E871" s="43"/>
      <c r="F871" s="43"/>
      <c r="G871" s="43"/>
      <c r="H871" s="43"/>
      <c r="I871" s="43"/>
      <c r="J871" s="43"/>
      <c r="K871" s="43"/>
      <c r="L871" s="43"/>
      <c r="M871" s="43"/>
      <c r="N871" s="43"/>
      <c r="O871" s="43"/>
      <c r="P871" s="43"/>
    </row>
    <row r="872" spans="1:16" ht="19.5" customHeight="1" x14ac:dyDescent="0.2">
      <c r="A872" s="43"/>
      <c r="B872" s="43"/>
      <c r="C872" s="2"/>
      <c r="D872" s="22"/>
      <c r="E872" s="43"/>
      <c r="F872" s="43"/>
      <c r="G872" s="43"/>
      <c r="H872" s="43"/>
      <c r="I872" s="43"/>
      <c r="J872" s="43"/>
      <c r="K872" s="43"/>
      <c r="L872" s="43"/>
      <c r="M872" s="43"/>
      <c r="N872" s="43"/>
      <c r="O872" s="43"/>
      <c r="P872" s="43"/>
    </row>
    <row r="873" spans="1:16" ht="19.5" customHeight="1" x14ac:dyDescent="0.2">
      <c r="A873" s="43"/>
      <c r="B873" s="43"/>
      <c r="C873" s="2"/>
      <c r="D873" s="22"/>
      <c r="E873" s="43"/>
      <c r="F873" s="43"/>
      <c r="G873" s="43"/>
      <c r="H873" s="43"/>
      <c r="I873" s="43"/>
      <c r="J873" s="43"/>
      <c r="K873" s="43"/>
      <c r="L873" s="43"/>
      <c r="M873" s="43"/>
      <c r="N873" s="43"/>
      <c r="O873" s="43"/>
      <c r="P873" s="43"/>
    </row>
    <row r="874" spans="1:16" ht="19.5" customHeight="1" x14ac:dyDescent="0.2">
      <c r="A874" s="43"/>
      <c r="B874" s="43"/>
      <c r="C874" s="2"/>
      <c r="D874" s="22"/>
      <c r="E874" s="43"/>
      <c r="F874" s="43"/>
      <c r="G874" s="43"/>
      <c r="H874" s="43"/>
      <c r="I874" s="43"/>
      <c r="J874" s="43"/>
      <c r="K874" s="43"/>
      <c r="L874" s="43"/>
      <c r="M874" s="43"/>
      <c r="N874" s="43"/>
      <c r="O874" s="43"/>
      <c r="P874" s="43"/>
    </row>
    <row r="875" spans="1:16" ht="19.5" customHeight="1" x14ac:dyDescent="0.2">
      <c r="A875" s="43"/>
      <c r="B875" s="43"/>
      <c r="C875" s="2"/>
      <c r="D875" s="22"/>
      <c r="E875" s="43"/>
      <c r="F875" s="43"/>
      <c r="G875" s="43"/>
      <c r="H875" s="43"/>
      <c r="I875" s="43"/>
      <c r="J875" s="43"/>
      <c r="K875" s="43"/>
      <c r="L875" s="43"/>
      <c r="M875" s="43"/>
      <c r="N875" s="43"/>
      <c r="O875" s="43"/>
      <c r="P875" s="43"/>
    </row>
    <row r="876" spans="1:16" ht="19.5" customHeight="1" x14ac:dyDescent="0.2">
      <c r="A876" s="43"/>
      <c r="B876" s="43"/>
      <c r="C876" s="2"/>
      <c r="D876" s="22"/>
      <c r="E876" s="43"/>
      <c r="F876" s="43"/>
      <c r="G876" s="43"/>
      <c r="H876" s="43"/>
      <c r="I876" s="43"/>
      <c r="J876" s="43"/>
      <c r="K876" s="43"/>
      <c r="L876" s="43"/>
      <c r="M876" s="43"/>
      <c r="N876" s="43"/>
      <c r="O876" s="43"/>
      <c r="P876" s="43"/>
    </row>
    <row r="877" spans="1:16" ht="19.5" customHeight="1" x14ac:dyDescent="0.2">
      <c r="A877" s="43"/>
      <c r="B877" s="43"/>
      <c r="C877" s="2"/>
      <c r="D877" s="22"/>
      <c r="E877" s="43"/>
      <c r="F877" s="43"/>
      <c r="G877" s="43"/>
      <c r="H877" s="43"/>
      <c r="I877" s="43"/>
      <c r="J877" s="43"/>
      <c r="K877" s="43"/>
      <c r="L877" s="43"/>
      <c r="M877" s="43"/>
      <c r="N877" s="43"/>
      <c r="O877" s="43"/>
      <c r="P877" s="43"/>
    </row>
    <row r="878" spans="1:16" ht="19.5" customHeight="1" x14ac:dyDescent="0.2">
      <c r="A878" s="43"/>
      <c r="B878" s="43"/>
      <c r="C878" s="2"/>
      <c r="D878" s="22"/>
      <c r="E878" s="43"/>
      <c r="F878" s="43"/>
      <c r="G878" s="43"/>
      <c r="H878" s="43"/>
      <c r="I878" s="43"/>
      <c r="J878" s="43"/>
      <c r="K878" s="43"/>
      <c r="L878" s="43"/>
      <c r="M878" s="43"/>
      <c r="N878" s="43"/>
      <c r="O878" s="43"/>
      <c r="P878" s="43"/>
    </row>
    <row r="879" spans="1:16" ht="19.5" customHeight="1" x14ac:dyDescent="0.2">
      <c r="A879" s="43"/>
      <c r="B879" s="43"/>
      <c r="C879" s="2"/>
      <c r="D879" s="22"/>
      <c r="E879" s="43"/>
      <c r="F879" s="43"/>
      <c r="G879" s="43"/>
      <c r="H879" s="43"/>
      <c r="I879" s="43"/>
      <c r="J879" s="43"/>
      <c r="K879" s="43"/>
      <c r="L879" s="43"/>
      <c r="M879" s="43"/>
      <c r="N879" s="43"/>
      <c r="O879" s="43"/>
      <c r="P879" s="43"/>
    </row>
    <row r="880" spans="1:16" ht="19.5" customHeight="1" x14ac:dyDescent="0.2">
      <c r="A880" s="43"/>
      <c r="B880" s="43"/>
      <c r="C880" s="2"/>
      <c r="D880" s="22"/>
      <c r="E880" s="43"/>
      <c r="F880" s="43"/>
      <c r="G880" s="43"/>
      <c r="H880" s="43"/>
      <c r="I880" s="43"/>
      <c r="J880" s="43"/>
      <c r="K880" s="43"/>
      <c r="L880" s="43"/>
      <c r="M880" s="43"/>
      <c r="N880" s="43"/>
      <c r="O880" s="43"/>
      <c r="P880" s="43"/>
    </row>
    <row r="881" spans="1:16" ht="19.5" customHeight="1" x14ac:dyDescent="0.2">
      <c r="A881" s="43"/>
      <c r="B881" s="43"/>
      <c r="C881" s="2"/>
      <c r="D881" s="22"/>
      <c r="E881" s="43"/>
      <c r="F881" s="43"/>
      <c r="G881" s="43"/>
      <c r="H881" s="43"/>
      <c r="I881" s="43"/>
      <c r="J881" s="43"/>
      <c r="K881" s="43"/>
      <c r="L881" s="43"/>
      <c r="M881" s="43"/>
      <c r="N881" s="43"/>
      <c r="O881" s="43"/>
      <c r="P881" s="43"/>
    </row>
    <row r="882" spans="1:16" ht="19.5" customHeight="1" x14ac:dyDescent="0.2">
      <c r="A882" s="43"/>
      <c r="B882" s="43"/>
      <c r="C882" s="2"/>
      <c r="D882" s="22"/>
      <c r="E882" s="43"/>
      <c r="F882" s="43"/>
      <c r="G882" s="43"/>
      <c r="H882" s="43"/>
      <c r="I882" s="43"/>
      <c r="J882" s="43"/>
      <c r="K882" s="43"/>
      <c r="L882" s="43"/>
      <c r="M882" s="43"/>
      <c r="N882" s="43"/>
      <c r="O882" s="43"/>
      <c r="P882" s="43"/>
    </row>
    <row r="883" spans="1:16" ht="19.5" customHeight="1" x14ac:dyDescent="0.2">
      <c r="A883" s="43"/>
      <c r="B883" s="43"/>
      <c r="C883" s="2"/>
      <c r="D883" s="22"/>
      <c r="E883" s="43"/>
      <c r="F883" s="43"/>
      <c r="G883" s="43"/>
      <c r="H883" s="43"/>
      <c r="I883" s="43"/>
      <c r="J883" s="43"/>
      <c r="K883" s="43"/>
      <c r="L883" s="43"/>
      <c r="M883" s="43"/>
      <c r="N883" s="43"/>
      <c r="O883" s="43"/>
      <c r="P883" s="43"/>
    </row>
    <row r="884" spans="1:16" ht="19.5" customHeight="1" x14ac:dyDescent="0.2">
      <c r="A884" s="43"/>
      <c r="B884" s="43"/>
      <c r="C884" s="2"/>
      <c r="D884" s="22"/>
      <c r="E884" s="43"/>
      <c r="F884" s="43"/>
      <c r="G884" s="43"/>
      <c r="H884" s="43"/>
      <c r="I884" s="43"/>
      <c r="J884" s="43"/>
      <c r="K884" s="43"/>
      <c r="L884" s="43"/>
      <c r="M884" s="43"/>
      <c r="N884" s="43"/>
      <c r="O884" s="43"/>
      <c r="P884" s="43"/>
    </row>
    <row r="885" spans="1:16" ht="19.5" customHeight="1" x14ac:dyDescent="0.2">
      <c r="A885" s="43"/>
      <c r="B885" s="43"/>
      <c r="C885" s="2"/>
      <c r="D885" s="22"/>
      <c r="E885" s="43"/>
      <c r="F885" s="43"/>
      <c r="G885" s="43"/>
      <c r="H885" s="43"/>
      <c r="I885" s="43"/>
      <c r="J885" s="43"/>
      <c r="K885" s="43"/>
      <c r="L885" s="43"/>
      <c r="M885" s="43"/>
      <c r="N885" s="43"/>
      <c r="O885" s="43"/>
      <c r="P885" s="43"/>
    </row>
    <row r="886" spans="1:16" ht="19.5" customHeight="1" x14ac:dyDescent="0.2">
      <c r="A886" s="43"/>
      <c r="B886" s="43"/>
      <c r="C886" s="2"/>
      <c r="D886" s="22"/>
      <c r="E886" s="43"/>
      <c r="F886" s="43"/>
      <c r="G886" s="43"/>
      <c r="H886" s="43"/>
      <c r="I886" s="43"/>
      <c r="J886" s="43"/>
      <c r="K886" s="43"/>
      <c r="L886" s="43"/>
      <c r="M886" s="43"/>
      <c r="N886" s="43"/>
      <c r="O886" s="43"/>
      <c r="P886" s="43"/>
    </row>
    <row r="887" spans="1:16" ht="19.5" customHeight="1" x14ac:dyDescent="0.2">
      <c r="A887" s="43"/>
      <c r="B887" s="43"/>
      <c r="C887" s="2"/>
      <c r="D887" s="22"/>
      <c r="E887" s="43"/>
      <c r="F887" s="43"/>
      <c r="G887" s="43"/>
      <c r="H887" s="43"/>
      <c r="I887" s="43"/>
      <c r="J887" s="43"/>
      <c r="K887" s="43"/>
      <c r="L887" s="43"/>
      <c r="M887" s="43"/>
      <c r="N887" s="43"/>
      <c r="O887" s="43"/>
      <c r="P887" s="43"/>
    </row>
    <row r="888" spans="1:16" ht="19.5" customHeight="1" x14ac:dyDescent="0.2">
      <c r="A888" s="43"/>
      <c r="B888" s="43"/>
      <c r="C888" s="2"/>
      <c r="D888" s="22"/>
      <c r="E888" s="43"/>
      <c r="F888" s="43"/>
      <c r="G888" s="43"/>
      <c r="H888" s="43"/>
      <c r="I888" s="43"/>
      <c r="J888" s="43"/>
      <c r="K888" s="43"/>
      <c r="L888" s="43"/>
      <c r="M888" s="43"/>
      <c r="N888" s="43"/>
      <c r="O888" s="43"/>
      <c r="P888" s="43"/>
    </row>
    <row r="889" spans="1:16" ht="19.5" customHeight="1" x14ac:dyDescent="0.2">
      <c r="A889" s="43"/>
      <c r="B889" s="43"/>
      <c r="C889" s="2"/>
      <c r="D889" s="22"/>
      <c r="E889" s="43"/>
      <c r="F889" s="43"/>
      <c r="G889" s="43"/>
      <c r="H889" s="43"/>
      <c r="I889" s="43"/>
      <c r="J889" s="43"/>
      <c r="K889" s="43"/>
      <c r="L889" s="43"/>
      <c r="M889" s="43"/>
      <c r="N889" s="43"/>
      <c r="O889" s="43"/>
      <c r="P889" s="43"/>
    </row>
    <row r="890" spans="1:16" ht="19.5" customHeight="1" x14ac:dyDescent="0.2">
      <c r="A890" s="43"/>
      <c r="B890" s="43"/>
      <c r="C890" s="2"/>
      <c r="D890" s="22"/>
      <c r="E890" s="43"/>
      <c r="F890" s="43"/>
      <c r="G890" s="43"/>
      <c r="H890" s="43"/>
      <c r="I890" s="43"/>
      <c r="J890" s="43"/>
      <c r="K890" s="43"/>
      <c r="L890" s="43"/>
      <c r="M890" s="43"/>
      <c r="N890" s="43"/>
      <c r="O890" s="43"/>
      <c r="P890" s="43"/>
    </row>
    <row r="891" spans="1:16" ht="19.5" customHeight="1" x14ac:dyDescent="0.2">
      <c r="A891" s="43"/>
      <c r="B891" s="43"/>
      <c r="C891" s="2"/>
      <c r="D891" s="22"/>
      <c r="E891" s="43"/>
      <c r="F891" s="43"/>
      <c r="G891" s="43"/>
      <c r="H891" s="43"/>
      <c r="I891" s="43"/>
      <c r="J891" s="43"/>
      <c r="K891" s="43"/>
      <c r="L891" s="43"/>
      <c r="M891" s="43"/>
      <c r="N891" s="43"/>
      <c r="O891" s="43"/>
      <c r="P891" s="43"/>
    </row>
    <row r="892" spans="1:16" ht="19.5" customHeight="1" x14ac:dyDescent="0.2">
      <c r="A892" s="43"/>
      <c r="B892" s="43"/>
      <c r="C892" s="2"/>
      <c r="D892" s="22"/>
      <c r="E892" s="43"/>
      <c r="F892" s="43"/>
      <c r="G892" s="43"/>
      <c r="H892" s="43"/>
      <c r="I892" s="43"/>
      <c r="J892" s="43"/>
      <c r="K892" s="43"/>
      <c r="L892" s="43"/>
      <c r="M892" s="43"/>
      <c r="N892" s="43"/>
      <c r="O892" s="43"/>
      <c r="P892" s="43"/>
    </row>
    <row r="893" spans="1:16" ht="19.5" customHeight="1" x14ac:dyDescent="0.2">
      <c r="A893" s="43"/>
      <c r="B893" s="43"/>
      <c r="C893" s="2"/>
      <c r="D893" s="22"/>
      <c r="E893" s="43"/>
      <c r="F893" s="43"/>
      <c r="G893" s="43"/>
      <c r="H893" s="43"/>
      <c r="I893" s="43"/>
      <c r="J893" s="43"/>
      <c r="K893" s="43"/>
      <c r="L893" s="43"/>
      <c r="M893" s="43"/>
      <c r="N893" s="43"/>
      <c r="O893" s="43"/>
      <c r="P893" s="43"/>
    </row>
    <row r="894" spans="1:16" ht="19.5" customHeight="1" x14ac:dyDescent="0.2">
      <c r="A894" s="43"/>
      <c r="B894" s="43"/>
      <c r="C894" s="2"/>
      <c r="D894" s="22"/>
      <c r="E894" s="43"/>
      <c r="F894" s="43"/>
      <c r="G894" s="43"/>
      <c r="H894" s="43"/>
      <c r="I894" s="43"/>
      <c r="J894" s="43"/>
      <c r="K894" s="43"/>
      <c r="L894" s="43"/>
      <c r="M894" s="43"/>
      <c r="N894" s="43"/>
      <c r="O894" s="43"/>
      <c r="P894" s="43"/>
    </row>
    <row r="895" spans="1:16" ht="19.5" customHeight="1" x14ac:dyDescent="0.2">
      <c r="A895" s="43"/>
      <c r="B895" s="43"/>
      <c r="C895" s="2"/>
      <c r="D895" s="22"/>
      <c r="E895" s="43"/>
      <c r="F895" s="43"/>
      <c r="G895" s="43"/>
      <c r="H895" s="43"/>
      <c r="I895" s="43"/>
      <c r="J895" s="43"/>
      <c r="K895" s="43"/>
      <c r="L895" s="43"/>
      <c r="M895" s="43"/>
      <c r="N895" s="43"/>
      <c r="O895" s="43"/>
      <c r="P895" s="43"/>
    </row>
    <row r="896" spans="1:16" ht="19.5" customHeight="1" x14ac:dyDescent="0.2">
      <c r="A896" s="43"/>
      <c r="B896" s="43"/>
      <c r="C896" s="2"/>
      <c r="D896" s="22"/>
      <c r="E896" s="43"/>
      <c r="F896" s="43"/>
      <c r="G896" s="43"/>
      <c r="H896" s="43"/>
      <c r="I896" s="43"/>
      <c r="J896" s="43"/>
      <c r="K896" s="43"/>
      <c r="L896" s="43"/>
      <c r="M896" s="43"/>
      <c r="N896" s="43"/>
      <c r="O896" s="43"/>
      <c r="P896" s="43"/>
    </row>
    <row r="897" spans="1:16" ht="19.5" customHeight="1" x14ac:dyDescent="0.2">
      <c r="A897" s="43"/>
      <c r="B897" s="43"/>
      <c r="C897" s="2"/>
      <c r="D897" s="22"/>
      <c r="E897" s="43"/>
      <c r="F897" s="43"/>
      <c r="G897" s="43"/>
      <c r="H897" s="43"/>
      <c r="I897" s="43"/>
      <c r="J897" s="43"/>
      <c r="K897" s="43"/>
      <c r="L897" s="43"/>
      <c r="M897" s="43"/>
      <c r="N897" s="43"/>
      <c r="O897" s="43"/>
      <c r="P897" s="43"/>
    </row>
    <row r="898" spans="1:16" ht="19.5" customHeight="1" x14ac:dyDescent="0.2">
      <c r="A898" s="43"/>
      <c r="B898" s="43"/>
      <c r="C898" s="2"/>
      <c r="D898" s="22"/>
      <c r="E898" s="43"/>
      <c r="F898" s="43"/>
      <c r="G898" s="43"/>
      <c r="H898" s="43"/>
      <c r="I898" s="43"/>
      <c r="J898" s="43"/>
      <c r="K898" s="43"/>
      <c r="L898" s="43"/>
      <c r="M898" s="43"/>
      <c r="N898" s="43"/>
      <c r="O898" s="43"/>
      <c r="P898" s="43"/>
    </row>
    <row r="899" spans="1:16" ht="19.5" customHeight="1" x14ac:dyDescent="0.2">
      <c r="A899" s="43"/>
      <c r="B899" s="43"/>
      <c r="C899" s="2"/>
      <c r="D899" s="22"/>
      <c r="E899" s="43"/>
      <c r="F899" s="43"/>
      <c r="G899" s="43"/>
      <c r="H899" s="43"/>
      <c r="I899" s="43"/>
      <c r="J899" s="43"/>
      <c r="K899" s="43"/>
      <c r="L899" s="43"/>
      <c r="M899" s="43"/>
      <c r="N899" s="43"/>
      <c r="O899" s="43"/>
      <c r="P899" s="43"/>
    </row>
    <row r="900" spans="1:16" ht="19.5" customHeight="1" x14ac:dyDescent="0.2">
      <c r="A900" s="43"/>
      <c r="B900" s="43"/>
      <c r="C900" s="2"/>
      <c r="D900" s="22"/>
      <c r="E900" s="43"/>
      <c r="F900" s="43"/>
      <c r="G900" s="43"/>
      <c r="H900" s="43"/>
      <c r="I900" s="43"/>
      <c r="J900" s="43"/>
      <c r="K900" s="43"/>
      <c r="L900" s="43"/>
      <c r="M900" s="43"/>
      <c r="N900" s="43"/>
      <c r="O900" s="43"/>
      <c r="P900" s="43"/>
    </row>
    <row r="901" spans="1:16" ht="19.5" customHeight="1" x14ac:dyDescent="0.2">
      <c r="A901" s="43"/>
      <c r="B901" s="43"/>
      <c r="C901" s="2"/>
      <c r="D901" s="22"/>
      <c r="E901" s="43"/>
      <c r="F901" s="43"/>
      <c r="G901" s="43"/>
      <c r="H901" s="43"/>
      <c r="I901" s="43"/>
      <c r="J901" s="43"/>
      <c r="K901" s="43"/>
      <c r="L901" s="43"/>
      <c r="M901" s="43"/>
      <c r="N901" s="43"/>
      <c r="O901" s="43"/>
      <c r="P901" s="43"/>
    </row>
    <row r="902" spans="1:16" ht="19.5" customHeight="1" x14ac:dyDescent="0.2">
      <c r="A902" s="43"/>
      <c r="B902" s="43"/>
      <c r="C902" s="2"/>
      <c r="D902" s="22"/>
      <c r="E902" s="43"/>
      <c r="F902" s="43"/>
      <c r="G902" s="43"/>
      <c r="H902" s="43"/>
      <c r="I902" s="43"/>
      <c r="J902" s="43"/>
      <c r="K902" s="43"/>
      <c r="L902" s="43"/>
      <c r="M902" s="43"/>
      <c r="N902" s="43"/>
      <c r="O902" s="43"/>
      <c r="P902" s="43"/>
    </row>
    <row r="903" spans="1:16" ht="19.5" customHeight="1" x14ac:dyDescent="0.2">
      <c r="A903" s="43"/>
      <c r="B903" s="43"/>
      <c r="C903" s="2"/>
      <c r="D903" s="22"/>
      <c r="E903" s="43"/>
      <c r="F903" s="43"/>
      <c r="G903" s="43"/>
      <c r="H903" s="43"/>
      <c r="I903" s="43"/>
      <c r="J903" s="43"/>
      <c r="K903" s="43"/>
      <c r="L903" s="43"/>
      <c r="M903" s="43"/>
      <c r="N903" s="43"/>
      <c r="O903" s="43"/>
      <c r="P903" s="43"/>
    </row>
    <row r="904" spans="1:16" ht="19.5" customHeight="1" x14ac:dyDescent="0.2">
      <c r="A904" s="43"/>
      <c r="B904" s="43"/>
      <c r="C904" s="2"/>
      <c r="D904" s="22"/>
      <c r="E904" s="43"/>
      <c r="F904" s="43"/>
      <c r="G904" s="43"/>
      <c r="H904" s="43"/>
      <c r="I904" s="43"/>
      <c r="J904" s="43"/>
      <c r="K904" s="43"/>
      <c r="L904" s="43"/>
      <c r="M904" s="43"/>
      <c r="N904" s="43"/>
      <c r="O904" s="43"/>
      <c r="P904" s="43"/>
    </row>
    <row r="905" spans="1:16" ht="19.5" customHeight="1" x14ac:dyDescent="0.2">
      <c r="A905" s="43"/>
      <c r="B905" s="43"/>
      <c r="C905" s="2"/>
      <c r="D905" s="22"/>
      <c r="E905" s="43"/>
      <c r="F905" s="43"/>
      <c r="G905" s="43"/>
      <c r="H905" s="43"/>
      <c r="I905" s="43"/>
      <c r="J905" s="43"/>
      <c r="K905" s="43"/>
      <c r="L905" s="43"/>
      <c r="M905" s="43"/>
      <c r="N905" s="43"/>
      <c r="O905" s="43"/>
      <c r="P905" s="43"/>
    </row>
    <row r="906" spans="1:16" ht="19.5" customHeight="1" x14ac:dyDescent="0.2">
      <c r="A906" s="43"/>
      <c r="B906" s="43"/>
      <c r="C906" s="2"/>
      <c r="D906" s="22"/>
      <c r="E906" s="43"/>
      <c r="F906" s="43"/>
      <c r="G906" s="43"/>
      <c r="H906" s="43"/>
      <c r="I906" s="43"/>
      <c r="J906" s="43"/>
      <c r="K906" s="43"/>
      <c r="L906" s="43"/>
      <c r="M906" s="43"/>
      <c r="N906" s="43"/>
      <c r="O906" s="43"/>
      <c r="P906" s="43"/>
    </row>
    <row r="907" spans="1:16" ht="19.5" customHeight="1" x14ac:dyDescent="0.2">
      <c r="A907" s="43"/>
      <c r="B907" s="43"/>
      <c r="C907" s="2"/>
      <c r="D907" s="22"/>
      <c r="E907" s="43"/>
      <c r="F907" s="43"/>
      <c r="G907" s="43"/>
      <c r="H907" s="43"/>
      <c r="I907" s="43"/>
      <c r="J907" s="43"/>
      <c r="K907" s="43"/>
      <c r="L907" s="43"/>
      <c r="M907" s="43"/>
      <c r="N907" s="43"/>
      <c r="O907" s="43"/>
      <c r="P907" s="43"/>
    </row>
    <row r="908" spans="1:16" ht="19.5" customHeight="1" x14ac:dyDescent="0.2">
      <c r="A908" s="43"/>
      <c r="B908" s="43"/>
      <c r="C908" s="2"/>
      <c r="D908" s="22"/>
      <c r="E908" s="43"/>
      <c r="F908" s="43"/>
      <c r="G908" s="43"/>
      <c r="H908" s="43"/>
      <c r="I908" s="43"/>
      <c r="J908" s="43"/>
      <c r="K908" s="43"/>
      <c r="L908" s="43"/>
      <c r="M908" s="43"/>
      <c r="N908" s="43"/>
      <c r="O908" s="43"/>
      <c r="P908" s="43"/>
    </row>
    <row r="909" spans="1:16" ht="19.5" customHeight="1" x14ac:dyDescent="0.2">
      <c r="A909" s="43"/>
      <c r="B909" s="43"/>
      <c r="C909" s="2"/>
      <c r="D909" s="22"/>
      <c r="E909" s="43"/>
      <c r="F909" s="43"/>
      <c r="G909" s="43"/>
      <c r="H909" s="43"/>
      <c r="I909" s="43"/>
      <c r="J909" s="43"/>
      <c r="K909" s="43"/>
      <c r="L909" s="43"/>
      <c r="M909" s="43"/>
      <c r="N909" s="43"/>
      <c r="O909" s="43"/>
      <c r="P909" s="43"/>
    </row>
    <row r="910" spans="1:16" ht="19.5" customHeight="1" x14ac:dyDescent="0.2">
      <c r="A910" s="43"/>
      <c r="B910" s="43"/>
      <c r="C910" s="2"/>
      <c r="D910" s="22"/>
      <c r="E910" s="43"/>
      <c r="F910" s="43"/>
      <c r="G910" s="43"/>
      <c r="H910" s="43"/>
      <c r="I910" s="43"/>
      <c r="J910" s="43"/>
      <c r="K910" s="43"/>
      <c r="L910" s="43"/>
      <c r="M910" s="43"/>
      <c r="N910" s="43"/>
      <c r="O910" s="43"/>
      <c r="P910" s="43"/>
    </row>
    <row r="911" spans="1:16" ht="19.5" customHeight="1" x14ac:dyDescent="0.2">
      <c r="A911" s="43"/>
      <c r="B911" s="43"/>
      <c r="C911" s="2"/>
      <c r="D911" s="22"/>
      <c r="E911" s="43"/>
      <c r="F911" s="43"/>
      <c r="G911" s="43"/>
      <c r="H911" s="43"/>
      <c r="I911" s="43"/>
      <c r="J911" s="43"/>
      <c r="K911" s="43"/>
      <c r="L911" s="43"/>
      <c r="M911" s="43"/>
      <c r="N911" s="43"/>
      <c r="O911" s="43"/>
      <c r="P911" s="43"/>
    </row>
    <row r="912" spans="1:16" ht="19.5" customHeight="1" x14ac:dyDescent="0.2">
      <c r="A912" s="43"/>
      <c r="B912" s="43"/>
      <c r="C912" s="2"/>
      <c r="D912" s="22"/>
      <c r="E912" s="43"/>
      <c r="F912" s="43"/>
      <c r="G912" s="43"/>
      <c r="H912" s="43"/>
      <c r="I912" s="43"/>
      <c r="J912" s="43"/>
      <c r="K912" s="43"/>
      <c r="L912" s="43"/>
      <c r="M912" s="43"/>
      <c r="N912" s="43"/>
      <c r="O912" s="43"/>
      <c r="P912" s="43"/>
    </row>
    <row r="913" spans="1:16" ht="19.5" customHeight="1" x14ac:dyDescent="0.2">
      <c r="A913" s="43"/>
      <c r="B913" s="43"/>
      <c r="C913" s="2"/>
      <c r="D913" s="22"/>
      <c r="E913" s="43"/>
      <c r="F913" s="43"/>
      <c r="G913" s="43"/>
      <c r="H913" s="43"/>
      <c r="I913" s="43"/>
      <c r="J913" s="43"/>
      <c r="K913" s="43"/>
      <c r="L913" s="43"/>
      <c r="M913" s="43"/>
      <c r="N913" s="43"/>
      <c r="O913" s="43"/>
      <c r="P913" s="43"/>
    </row>
    <row r="914" spans="1:16" ht="19.5" customHeight="1" x14ac:dyDescent="0.2">
      <c r="A914" s="43"/>
      <c r="B914" s="43"/>
      <c r="C914" s="2"/>
      <c r="D914" s="22"/>
      <c r="E914" s="43"/>
      <c r="F914" s="43"/>
      <c r="G914" s="43"/>
      <c r="H914" s="43"/>
      <c r="I914" s="43"/>
      <c r="J914" s="43"/>
      <c r="K914" s="43"/>
      <c r="L914" s="43"/>
      <c r="M914" s="43"/>
      <c r="N914" s="43"/>
      <c r="O914" s="43"/>
      <c r="P914" s="43"/>
    </row>
    <row r="915" spans="1:16" ht="19.5" customHeight="1" x14ac:dyDescent="0.2">
      <c r="A915" s="43"/>
      <c r="B915" s="43"/>
      <c r="C915" s="2"/>
      <c r="D915" s="22"/>
      <c r="E915" s="43"/>
      <c r="F915" s="43"/>
      <c r="G915" s="43"/>
      <c r="H915" s="43"/>
      <c r="I915" s="43"/>
      <c r="J915" s="43"/>
      <c r="K915" s="43"/>
      <c r="L915" s="43"/>
      <c r="M915" s="43"/>
      <c r="N915" s="43"/>
      <c r="O915" s="43"/>
      <c r="P915" s="43"/>
    </row>
    <row r="916" spans="1:16" ht="19.5" customHeight="1" x14ac:dyDescent="0.2">
      <c r="A916" s="43"/>
      <c r="B916" s="43"/>
      <c r="C916" s="2"/>
      <c r="D916" s="22"/>
      <c r="E916" s="43"/>
      <c r="F916" s="43"/>
      <c r="G916" s="43"/>
      <c r="H916" s="43"/>
      <c r="I916" s="43"/>
      <c r="J916" s="43"/>
      <c r="K916" s="43"/>
      <c r="L916" s="43"/>
      <c r="M916" s="43"/>
      <c r="N916" s="43"/>
      <c r="O916" s="43"/>
      <c r="P916" s="43"/>
    </row>
    <row r="917" spans="1:16" ht="19.5" customHeight="1" x14ac:dyDescent="0.2">
      <c r="A917" s="43"/>
      <c r="B917" s="43"/>
      <c r="C917" s="2"/>
      <c r="D917" s="22"/>
      <c r="E917" s="43"/>
      <c r="F917" s="43"/>
      <c r="G917" s="43"/>
      <c r="H917" s="43"/>
      <c r="I917" s="43"/>
      <c r="J917" s="43"/>
      <c r="K917" s="43"/>
      <c r="L917" s="43"/>
      <c r="M917" s="43"/>
      <c r="N917" s="43"/>
      <c r="O917" s="43"/>
      <c r="P917" s="43"/>
    </row>
    <row r="918" spans="1:16" ht="19.5" customHeight="1" x14ac:dyDescent="0.2">
      <c r="A918" s="43"/>
      <c r="B918" s="43"/>
      <c r="C918" s="2"/>
      <c r="D918" s="22"/>
      <c r="E918" s="43"/>
      <c r="F918" s="43"/>
      <c r="G918" s="43"/>
      <c r="H918" s="43"/>
      <c r="I918" s="43"/>
      <c r="J918" s="43"/>
      <c r="K918" s="43"/>
      <c r="L918" s="43"/>
      <c r="M918" s="43"/>
      <c r="N918" s="43"/>
      <c r="O918" s="43"/>
      <c r="P918" s="43"/>
    </row>
    <row r="919" spans="1:16" ht="19.5" customHeight="1" x14ac:dyDescent="0.2">
      <c r="A919" s="43"/>
      <c r="B919" s="43"/>
      <c r="C919" s="2"/>
      <c r="D919" s="22"/>
      <c r="E919" s="43"/>
      <c r="F919" s="43"/>
      <c r="G919" s="43"/>
      <c r="H919" s="43"/>
      <c r="I919" s="43"/>
      <c r="J919" s="43"/>
      <c r="K919" s="43"/>
      <c r="L919" s="43"/>
      <c r="M919" s="43"/>
      <c r="N919" s="43"/>
      <c r="O919" s="43"/>
      <c r="P919" s="43"/>
    </row>
    <row r="920" spans="1:16" ht="19.5" customHeight="1" x14ac:dyDescent="0.2">
      <c r="A920" s="43"/>
      <c r="B920" s="43"/>
      <c r="C920" s="2"/>
      <c r="D920" s="22"/>
      <c r="E920" s="43"/>
      <c r="F920" s="43"/>
      <c r="G920" s="43"/>
      <c r="H920" s="43"/>
      <c r="I920" s="43"/>
      <c r="J920" s="43"/>
      <c r="K920" s="43"/>
      <c r="L920" s="43"/>
      <c r="M920" s="43"/>
      <c r="N920" s="43"/>
      <c r="O920" s="43"/>
      <c r="P920" s="43"/>
    </row>
    <row r="921" spans="1:16" ht="19.5" customHeight="1" x14ac:dyDescent="0.2">
      <c r="A921" s="43"/>
      <c r="B921" s="43"/>
      <c r="C921" s="2"/>
      <c r="D921" s="22"/>
      <c r="E921" s="43"/>
      <c r="F921" s="43"/>
      <c r="G921" s="43"/>
      <c r="H921" s="43"/>
      <c r="I921" s="43"/>
      <c r="J921" s="43"/>
      <c r="K921" s="43"/>
      <c r="L921" s="43"/>
      <c r="M921" s="43"/>
      <c r="N921" s="43"/>
      <c r="O921" s="43"/>
      <c r="P921" s="43"/>
    </row>
    <row r="922" spans="1:16" ht="19.5" customHeight="1" x14ac:dyDescent="0.2">
      <c r="A922" s="43"/>
      <c r="B922" s="43"/>
      <c r="C922" s="2"/>
      <c r="D922" s="22"/>
      <c r="E922" s="43"/>
      <c r="F922" s="43"/>
      <c r="G922" s="43"/>
      <c r="H922" s="43"/>
      <c r="I922" s="43"/>
      <c r="J922" s="43"/>
      <c r="K922" s="43"/>
      <c r="L922" s="43"/>
      <c r="M922" s="43"/>
      <c r="N922" s="43"/>
      <c r="O922" s="43"/>
      <c r="P922" s="43"/>
    </row>
    <row r="923" spans="1:16" ht="19.5" customHeight="1" x14ac:dyDescent="0.2">
      <c r="A923" s="43"/>
      <c r="B923" s="43"/>
      <c r="C923" s="2"/>
      <c r="D923" s="22"/>
      <c r="E923" s="43"/>
      <c r="F923" s="43"/>
      <c r="G923" s="43"/>
      <c r="H923" s="43"/>
      <c r="I923" s="43"/>
      <c r="J923" s="43"/>
      <c r="K923" s="43"/>
      <c r="L923" s="43"/>
      <c r="M923" s="43"/>
      <c r="N923" s="43"/>
      <c r="O923" s="43"/>
      <c r="P923" s="43"/>
    </row>
    <row r="924" spans="1:16" ht="19.5" customHeight="1" x14ac:dyDescent="0.2">
      <c r="A924" s="43"/>
      <c r="B924" s="43"/>
      <c r="C924" s="2"/>
      <c r="D924" s="22"/>
      <c r="E924" s="43"/>
      <c r="F924" s="43"/>
      <c r="G924" s="43"/>
      <c r="H924" s="43"/>
      <c r="I924" s="43"/>
      <c r="J924" s="43"/>
      <c r="K924" s="43"/>
      <c r="L924" s="43"/>
      <c r="M924" s="43"/>
      <c r="N924" s="43"/>
      <c r="O924" s="43"/>
      <c r="P924" s="43"/>
    </row>
    <row r="925" spans="1:16" ht="19.5" customHeight="1" x14ac:dyDescent="0.2">
      <c r="A925" s="43"/>
      <c r="B925" s="43"/>
      <c r="C925" s="2"/>
      <c r="D925" s="22"/>
      <c r="E925" s="43"/>
      <c r="F925" s="43"/>
      <c r="G925" s="43"/>
      <c r="H925" s="43"/>
      <c r="I925" s="43"/>
      <c r="J925" s="43"/>
      <c r="K925" s="43"/>
      <c r="L925" s="43"/>
      <c r="M925" s="43"/>
      <c r="N925" s="43"/>
      <c r="O925" s="43"/>
      <c r="P925" s="43"/>
    </row>
    <row r="926" spans="1:16" ht="19.5" customHeight="1" x14ac:dyDescent="0.2">
      <c r="A926" s="43"/>
      <c r="B926" s="43"/>
      <c r="C926" s="2"/>
      <c r="D926" s="22"/>
      <c r="E926" s="43"/>
      <c r="F926" s="43"/>
      <c r="G926" s="43"/>
      <c r="H926" s="43"/>
      <c r="I926" s="43"/>
      <c r="J926" s="43"/>
      <c r="K926" s="43"/>
      <c r="L926" s="43"/>
      <c r="M926" s="43"/>
      <c r="N926" s="43"/>
      <c r="O926" s="43"/>
      <c r="P926" s="43"/>
    </row>
    <row r="927" spans="1:16" ht="19.5" customHeight="1" x14ac:dyDescent="0.2">
      <c r="A927" s="43"/>
      <c r="B927" s="43"/>
      <c r="C927" s="2"/>
      <c r="D927" s="22"/>
      <c r="E927" s="43"/>
      <c r="F927" s="43"/>
      <c r="G927" s="43"/>
      <c r="H927" s="43"/>
      <c r="I927" s="43"/>
      <c r="J927" s="43"/>
      <c r="K927" s="43"/>
      <c r="L927" s="43"/>
      <c r="M927" s="43"/>
      <c r="N927" s="43"/>
      <c r="O927" s="43"/>
      <c r="P927" s="43"/>
    </row>
    <row r="928" spans="1:16" ht="19.5" customHeight="1" x14ac:dyDescent="0.2">
      <c r="A928" s="43"/>
      <c r="B928" s="43"/>
      <c r="C928" s="2"/>
      <c r="D928" s="22"/>
      <c r="E928" s="43"/>
      <c r="F928" s="43"/>
      <c r="G928" s="43"/>
      <c r="H928" s="43"/>
      <c r="I928" s="43"/>
      <c r="J928" s="43"/>
      <c r="K928" s="43"/>
      <c r="L928" s="43"/>
      <c r="M928" s="43"/>
      <c r="N928" s="43"/>
      <c r="O928" s="43"/>
      <c r="P928" s="43"/>
    </row>
    <row r="929" spans="1:16" ht="19.5" customHeight="1" x14ac:dyDescent="0.2">
      <c r="A929" s="43"/>
      <c r="B929" s="43"/>
      <c r="C929" s="2"/>
      <c r="D929" s="22"/>
      <c r="E929" s="43"/>
      <c r="F929" s="43"/>
      <c r="G929" s="43"/>
      <c r="H929" s="43"/>
      <c r="I929" s="43"/>
      <c r="J929" s="43"/>
      <c r="K929" s="43"/>
      <c r="L929" s="43"/>
      <c r="M929" s="43"/>
      <c r="N929" s="43"/>
      <c r="O929" s="43"/>
      <c r="P929" s="43"/>
    </row>
    <row r="930" spans="1:16" ht="19.5" customHeight="1" x14ac:dyDescent="0.2">
      <c r="A930" s="43"/>
      <c r="B930" s="43"/>
      <c r="C930" s="2"/>
      <c r="D930" s="22"/>
      <c r="E930" s="43"/>
      <c r="F930" s="43"/>
      <c r="G930" s="43"/>
      <c r="H930" s="43"/>
      <c r="I930" s="43"/>
      <c r="J930" s="43"/>
      <c r="K930" s="43"/>
      <c r="L930" s="43"/>
      <c r="M930" s="43"/>
      <c r="N930" s="43"/>
      <c r="O930" s="43"/>
      <c r="P930" s="43"/>
    </row>
    <row r="931" spans="1:16" ht="19.5" customHeight="1" x14ac:dyDescent="0.2">
      <c r="A931" s="43"/>
      <c r="B931" s="43"/>
      <c r="C931" s="2"/>
      <c r="D931" s="22"/>
      <c r="E931" s="43"/>
      <c r="F931" s="43"/>
      <c r="G931" s="43"/>
      <c r="H931" s="43"/>
      <c r="I931" s="43"/>
      <c r="J931" s="43"/>
      <c r="K931" s="43"/>
      <c r="L931" s="43"/>
      <c r="M931" s="43"/>
      <c r="N931" s="43"/>
      <c r="O931" s="43"/>
      <c r="P931" s="43"/>
    </row>
    <row r="932" spans="1:16" ht="19.5" customHeight="1" x14ac:dyDescent="0.2">
      <c r="A932" s="43"/>
      <c r="B932" s="43"/>
      <c r="C932" s="2"/>
      <c r="D932" s="22"/>
      <c r="E932" s="43"/>
      <c r="F932" s="43"/>
      <c r="G932" s="43"/>
      <c r="H932" s="43"/>
      <c r="I932" s="43"/>
      <c r="J932" s="43"/>
      <c r="K932" s="43"/>
      <c r="L932" s="43"/>
      <c r="M932" s="43"/>
      <c r="N932" s="43"/>
      <c r="O932" s="43"/>
      <c r="P932" s="43"/>
    </row>
    <row r="933" spans="1:16" ht="19.5" customHeight="1" x14ac:dyDescent="0.2">
      <c r="A933" s="43"/>
      <c r="B933" s="43"/>
      <c r="C933" s="2"/>
      <c r="D933" s="22"/>
      <c r="E933" s="43"/>
      <c r="F933" s="43"/>
      <c r="G933" s="43"/>
      <c r="H933" s="43"/>
      <c r="I933" s="43"/>
      <c r="J933" s="43"/>
      <c r="K933" s="43"/>
      <c r="L933" s="43"/>
      <c r="M933" s="43"/>
      <c r="N933" s="43"/>
      <c r="O933" s="43"/>
      <c r="P933" s="43"/>
    </row>
    <row r="934" spans="1:16" ht="19.5" customHeight="1" x14ac:dyDescent="0.2">
      <c r="A934" s="43"/>
      <c r="B934" s="43"/>
      <c r="C934" s="2"/>
      <c r="D934" s="22"/>
      <c r="E934" s="43"/>
      <c r="F934" s="43"/>
      <c r="G934" s="43"/>
      <c r="H934" s="43"/>
      <c r="I934" s="43"/>
      <c r="J934" s="43"/>
      <c r="K934" s="43"/>
      <c r="L934" s="43"/>
      <c r="M934" s="43"/>
      <c r="N934" s="43"/>
      <c r="O934" s="43"/>
      <c r="P934" s="43"/>
    </row>
    <row r="935" spans="1:16" ht="19.5" customHeight="1" x14ac:dyDescent="0.2">
      <c r="A935" s="43"/>
      <c r="B935" s="43"/>
      <c r="C935" s="2"/>
      <c r="D935" s="22"/>
      <c r="E935" s="43"/>
      <c r="F935" s="43"/>
      <c r="G935" s="43"/>
      <c r="H935" s="43"/>
      <c r="I935" s="43"/>
      <c r="J935" s="43"/>
      <c r="K935" s="43"/>
      <c r="L935" s="43"/>
      <c r="M935" s="43"/>
      <c r="N935" s="43"/>
      <c r="O935" s="43"/>
      <c r="P935" s="43"/>
    </row>
    <row r="936" spans="1:16" ht="19.5" customHeight="1" x14ac:dyDescent="0.2">
      <c r="A936" s="43"/>
      <c r="B936" s="43"/>
      <c r="C936" s="2"/>
      <c r="D936" s="22"/>
      <c r="E936" s="43"/>
      <c r="F936" s="43"/>
      <c r="G936" s="43"/>
      <c r="H936" s="43"/>
      <c r="I936" s="43"/>
      <c r="J936" s="43"/>
      <c r="K936" s="43"/>
      <c r="L936" s="43"/>
      <c r="M936" s="43"/>
      <c r="N936" s="43"/>
      <c r="O936" s="43"/>
      <c r="P936" s="43"/>
    </row>
    <row r="937" spans="1:16" ht="19.5" customHeight="1" x14ac:dyDescent="0.2">
      <c r="A937" s="43"/>
      <c r="B937" s="43"/>
      <c r="C937" s="2"/>
      <c r="D937" s="22"/>
      <c r="E937" s="43"/>
      <c r="F937" s="43"/>
      <c r="G937" s="43"/>
      <c r="H937" s="43"/>
      <c r="I937" s="43"/>
      <c r="J937" s="43"/>
      <c r="K937" s="43"/>
      <c r="L937" s="43"/>
      <c r="M937" s="43"/>
      <c r="N937" s="43"/>
      <c r="O937" s="43"/>
      <c r="P937" s="43"/>
    </row>
    <row r="938" spans="1:16" ht="19.5" customHeight="1" x14ac:dyDescent="0.2">
      <c r="A938" s="43"/>
      <c r="B938" s="43"/>
      <c r="C938" s="2"/>
      <c r="D938" s="22"/>
      <c r="E938" s="43"/>
      <c r="F938" s="43"/>
      <c r="G938" s="43"/>
      <c r="H938" s="43"/>
      <c r="I938" s="43"/>
      <c r="J938" s="43"/>
      <c r="K938" s="43"/>
      <c r="L938" s="43"/>
      <c r="M938" s="43"/>
      <c r="N938" s="43"/>
      <c r="O938" s="43"/>
      <c r="P938" s="43"/>
    </row>
    <row r="939" spans="1:16" ht="19.5" customHeight="1" x14ac:dyDescent="0.2">
      <c r="A939" s="43"/>
      <c r="B939" s="43"/>
      <c r="C939" s="2"/>
      <c r="D939" s="22"/>
      <c r="E939" s="43"/>
      <c r="F939" s="43"/>
      <c r="G939" s="43"/>
      <c r="H939" s="43"/>
      <c r="I939" s="43"/>
      <c r="J939" s="43"/>
      <c r="K939" s="43"/>
      <c r="L939" s="43"/>
      <c r="M939" s="43"/>
      <c r="N939" s="43"/>
      <c r="O939" s="43"/>
      <c r="P939" s="43"/>
    </row>
    <row r="940" spans="1:16" ht="19.5" customHeight="1" x14ac:dyDescent="0.2">
      <c r="A940" s="43"/>
      <c r="B940" s="43"/>
      <c r="C940" s="2"/>
      <c r="D940" s="22"/>
      <c r="E940" s="43"/>
      <c r="F940" s="43"/>
      <c r="G940" s="43"/>
      <c r="H940" s="43"/>
      <c r="I940" s="43"/>
      <c r="J940" s="43"/>
      <c r="K940" s="43"/>
      <c r="L940" s="43"/>
      <c r="M940" s="43"/>
      <c r="N940" s="43"/>
      <c r="O940" s="43"/>
      <c r="P940" s="43"/>
    </row>
    <row r="941" spans="1:16" ht="19.5" customHeight="1" x14ac:dyDescent="0.2">
      <c r="A941" s="43"/>
      <c r="B941" s="43"/>
      <c r="C941" s="2"/>
      <c r="D941" s="22"/>
      <c r="E941" s="43"/>
      <c r="F941" s="43"/>
      <c r="G941" s="43"/>
      <c r="H941" s="43"/>
      <c r="I941" s="43"/>
      <c r="J941" s="43"/>
      <c r="K941" s="43"/>
      <c r="L941" s="43"/>
      <c r="M941" s="43"/>
      <c r="N941" s="43"/>
      <c r="O941" s="43"/>
      <c r="P941" s="43"/>
    </row>
    <row r="942" spans="1:16" ht="19.5" customHeight="1" x14ac:dyDescent="0.2">
      <c r="A942" s="43"/>
      <c r="B942" s="43"/>
      <c r="C942" s="2"/>
      <c r="D942" s="22"/>
      <c r="E942" s="43"/>
      <c r="F942" s="43"/>
      <c r="G942" s="43"/>
      <c r="H942" s="43"/>
      <c r="I942" s="43"/>
      <c r="J942" s="43"/>
      <c r="K942" s="43"/>
      <c r="L942" s="43"/>
      <c r="M942" s="43"/>
      <c r="N942" s="43"/>
      <c r="O942" s="43"/>
      <c r="P942" s="43"/>
    </row>
    <row r="943" spans="1:16" ht="19.5" customHeight="1" x14ac:dyDescent="0.2">
      <c r="A943" s="43"/>
      <c r="B943" s="43"/>
      <c r="C943" s="2"/>
      <c r="D943" s="22"/>
      <c r="E943" s="43"/>
      <c r="F943" s="43"/>
      <c r="G943" s="43"/>
      <c r="H943" s="43"/>
      <c r="I943" s="43"/>
      <c r="J943" s="43"/>
      <c r="K943" s="43"/>
      <c r="L943" s="43"/>
      <c r="M943" s="43"/>
      <c r="N943" s="43"/>
      <c r="O943" s="43"/>
      <c r="P943" s="43"/>
    </row>
    <row r="944" spans="1:16" ht="19.5" customHeight="1" x14ac:dyDescent="0.2">
      <c r="A944" s="43"/>
      <c r="B944" s="43"/>
      <c r="C944" s="2"/>
      <c r="D944" s="22"/>
      <c r="E944" s="43"/>
      <c r="F944" s="43"/>
      <c r="G944" s="43"/>
      <c r="H944" s="43"/>
      <c r="I944" s="43"/>
      <c r="J944" s="43"/>
      <c r="K944" s="43"/>
      <c r="L944" s="43"/>
      <c r="M944" s="43"/>
      <c r="N944" s="43"/>
      <c r="O944" s="43"/>
      <c r="P944" s="43"/>
    </row>
    <row r="945" spans="1:16" ht="19.5" customHeight="1" x14ac:dyDescent="0.2">
      <c r="A945" s="43"/>
      <c r="B945" s="43"/>
      <c r="C945" s="2"/>
      <c r="D945" s="22"/>
      <c r="E945" s="43"/>
      <c r="F945" s="43"/>
      <c r="G945" s="43"/>
      <c r="H945" s="43"/>
      <c r="I945" s="43"/>
      <c r="J945" s="43"/>
      <c r="K945" s="43"/>
      <c r="L945" s="43"/>
      <c r="M945" s="43"/>
      <c r="N945" s="43"/>
      <c r="O945" s="43"/>
      <c r="P945" s="43"/>
    </row>
    <row r="946" spans="1:16" ht="19.5" customHeight="1" x14ac:dyDescent="0.2">
      <c r="A946" s="43"/>
      <c r="B946" s="43"/>
      <c r="C946" s="2"/>
      <c r="D946" s="22"/>
      <c r="E946" s="43"/>
      <c r="F946" s="43"/>
      <c r="G946" s="43"/>
      <c r="H946" s="43"/>
      <c r="I946" s="43"/>
      <c r="J946" s="43"/>
      <c r="K946" s="43"/>
      <c r="L946" s="43"/>
      <c r="M946" s="43"/>
      <c r="N946" s="43"/>
      <c r="O946" s="43"/>
      <c r="P946" s="43"/>
    </row>
    <row r="947" spans="1:16" ht="19.5" customHeight="1" x14ac:dyDescent="0.2">
      <c r="A947" s="43"/>
      <c r="B947" s="43"/>
      <c r="C947" s="2"/>
      <c r="D947" s="22"/>
      <c r="E947" s="43"/>
      <c r="F947" s="43"/>
      <c r="G947" s="43"/>
      <c r="H947" s="43"/>
      <c r="I947" s="43"/>
      <c r="J947" s="43"/>
      <c r="K947" s="43"/>
      <c r="L947" s="43"/>
      <c r="M947" s="43"/>
      <c r="N947" s="43"/>
      <c r="O947" s="43"/>
      <c r="P947" s="43"/>
    </row>
    <row r="948" spans="1:16" ht="19.5" customHeight="1" x14ac:dyDescent="0.2">
      <c r="A948" s="43"/>
      <c r="B948" s="43"/>
      <c r="C948" s="2"/>
      <c r="D948" s="22"/>
      <c r="E948" s="43"/>
      <c r="F948" s="43"/>
      <c r="G948" s="43"/>
      <c r="H948" s="43"/>
      <c r="I948" s="43"/>
      <c r="J948" s="43"/>
      <c r="K948" s="43"/>
      <c r="L948" s="43"/>
      <c r="M948" s="43"/>
      <c r="N948" s="43"/>
      <c r="O948" s="43"/>
      <c r="P948" s="43"/>
    </row>
    <row r="949" spans="1:16" ht="19.5" customHeight="1" x14ac:dyDescent="0.2">
      <c r="A949" s="43"/>
      <c r="B949" s="43"/>
      <c r="C949" s="2"/>
      <c r="D949" s="22"/>
      <c r="E949" s="43"/>
      <c r="F949" s="43"/>
      <c r="G949" s="43"/>
      <c r="H949" s="43"/>
      <c r="I949" s="43"/>
      <c r="J949" s="43"/>
      <c r="K949" s="43"/>
      <c r="L949" s="43"/>
      <c r="M949" s="43"/>
      <c r="N949" s="43"/>
      <c r="O949" s="43"/>
      <c r="P949" s="43"/>
    </row>
    <row r="950" spans="1:16" ht="19.5" customHeight="1" x14ac:dyDescent="0.2">
      <c r="A950" s="43"/>
      <c r="B950" s="43"/>
      <c r="C950" s="2"/>
      <c r="D950" s="22"/>
      <c r="E950" s="43"/>
      <c r="F950" s="43"/>
      <c r="G950" s="43"/>
      <c r="H950" s="43"/>
      <c r="I950" s="43"/>
      <c r="J950" s="43"/>
      <c r="K950" s="43"/>
      <c r="L950" s="43"/>
      <c r="M950" s="43"/>
      <c r="N950" s="43"/>
      <c r="O950" s="43"/>
      <c r="P950" s="43"/>
    </row>
    <row r="951" spans="1:16" ht="19.5" customHeight="1" x14ac:dyDescent="0.2">
      <c r="A951" s="43"/>
      <c r="B951" s="43"/>
      <c r="C951" s="2"/>
      <c r="D951" s="22"/>
      <c r="E951" s="43"/>
      <c r="F951" s="43"/>
      <c r="G951" s="43"/>
      <c r="H951" s="43"/>
      <c r="I951" s="43"/>
      <c r="J951" s="43"/>
      <c r="K951" s="43"/>
      <c r="L951" s="43"/>
      <c r="M951" s="43"/>
      <c r="N951" s="43"/>
      <c r="O951" s="43"/>
      <c r="P951" s="43"/>
    </row>
    <row r="952" spans="1:16" ht="19.5" customHeight="1" x14ac:dyDescent="0.2">
      <c r="A952" s="43"/>
      <c r="B952" s="43"/>
      <c r="C952" s="2"/>
      <c r="D952" s="22"/>
      <c r="E952" s="43"/>
      <c r="F952" s="43"/>
      <c r="G952" s="43"/>
      <c r="H952" s="43"/>
      <c r="I952" s="43"/>
      <c r="J952" s="43"/>
      <c r="K952" s="43"/>
      <c r="L952" s="43"/>
      <c r="M952" s="43"/>
      <c r="N952" s="43"/>
      <c r="O952" s="43"/>
      <c r="P952" s="43"/>
    </row>
    <row r="953" spans="1:16" ht="19.5" customHeight="1" x14ac:dyDescent="0.2">
      <c r="A953" s="43"/>
      <c r="B953" s="43"/>
      <c r="C953" s="2"/>
      <c r="D953" s="22"/>
      <c r="E953" s="43"/>
      <c r="F953" s="43"/>
      <c r="G953" s="43"/>
      <c r="H953" s="43"/>
      <c r="I953" s="43"/>
      <c r="J953" s="43"/>
      <c r="K953" s="43"/>
      <c r="L953" s="43"/>
      <c r="M953" s="43"/>
      <c r="N953" s="43"/>
      <c r="O953" s="43"/>
      <c r="P953" s="43"/>
    </row>
    <row r="954" spans="1:16" ht="19.5" customHeight="1" x14ac:dyDescent="0.2">
      <c r="A954" s="43"/>
      <c r="B954" s="43"/>
      <c r="C954" s="2"/>
      <c r="D954" s="22"/>
      <c r="E954" s="43"/>
      <c r="F954" s="43"/>
      <c r="G954" s="43"/>
      <c r="H954" s="43"/>
      <c r="I954" s="43"/>
      <c r="J954" s="43"/>
      <c r="K954" s="43"/>
      <c r="L954" s="43"/>
      <c r="M954" s="43"/>
      <c r="N954" s="43"/>
      <c r="O954" s="43"/>
      <c r="P954" s="43"/>
    </row>
    <row r="955" spans="1:16" ht="19.5" customHeight="1" x14ac:dyDescent="0.2">
      <c r="A955" s="43"/>
      <c r="B955" s="43"/>
      <c r="C955" s="2"/>
      <c r="D955" s="22"/>
      <c r="E955" s="43"/>
      <c r="F955" s="43"/>
      <c r="G955" s="43"/>
      <c r="H955" s="43"/>
      <c r="I955" s="43"/>
      <c r="J955" s="43"/>
      <c r="K955" s="43"/>
      <c r="L955" s="43"/>
      <c r="M955" s="43"/>
      <c r="N955" s="43"/>
      <c r="O955" s="43"/>
      <c r="P955" s="43"/>
    </row>
    <row r="956" spans="1:16" ht="19.5" customHeight="1" x14ac:dyDescent="0.2">
      <c r="A956" s="43"/>
      <c r="B956" s="43"/>
      <c r="C956" s="2"/>
      <c r="D956" s="22"/>
      <c r="E956" s="43"/>
      <c r="F956" s="43"/>
      <c r="G956" s="43"/>
      <c r="H956" s="43"/>
      <c r="I956" s="43"/>
      <c r="J956" s="43"/>
      <c r="K956" s="43"/>
      <c r="L956" s="43"/>
      <c r="M956" s="43"/>
      <c r="N956" s="43"/>
      <c r="O956" s="43"/>
      <c r="P956" s="43"/>
    </row>
    <row r="957" spans="1:16" ht="19.5" customHeight="1" x14ac:dyDescent="0.2">
      <c r="A957" s="43"/>
      <c r="B957" s="43"/>
      <c r="C957" s="2"/>
      <c r="D957" s="22"/>
      <c r="E957" s="43"/>
      <c r="F957" s="43"/>
      <c r="G957" s="43"/>
      <c r="H957" s="43"/>
      <c r="I957" s="43"/>
      <c r="J957" s="43"/>
      <c r="K957" s="43"/>
      <c r="L957" s="43"/>
      <c r="M957" s="43"/>
      <c r="N957" s="43"/>
      <c r="O957" s="43"/>
      <c r="P957" s="43"/>
    </row>
    <row r="958" spans="1:16" ht="19.5" customHeight="1" x14ac:dyDescent="0.2">
      <c r="A958" s="43"/>
      <c r="B958" s="43"/>
      <c r="C958" s="2"/>
      <c r="D958" s="22"/>
      <c r="E958" s="43"/>
      <c r="F958" s="43"/>
      <c r="G958" s="43"/>
      <c r="H958" s="43"/>
      <c r="I958" s="43"/>
      <c r="J958" s="43"/>
      <c r="K958" s="43"/>
      <c r="L958" s="43"/>
      <c r="M958" s="43"/>
      <c r="N958" s="43"/>
      <c r="O958" s="43"/>
      <c r="P958" s="43"/>
    </row>
    <row r="959" spans="1:16" ht="19.5" customHeight="1" x14ac:dyDescent="0.2">
      <c r="A959" s="43"/>
      <c r="B959" s="43"/>
      <c r="C959" s="2"/>
      <c r="D959" s="22"/>
      <c r="E959" s="43"/>
      <c r="F959" s="43"/>
      <c r="G959" s="43"/>
      <c r="H959" s="43"/>
      <c r="I959" s="43"/>
      <c r="J959" s="43"/>
      <c r="K959" s="43"/>
      <c r="L959" s="43"/>
      <c r="M959" s="43"/>
      <c r="N959" s="43"/>
      <c r="O959" s="43"/>
      <c r="P959" s="43"/>
    </row>
    <row r="960" spans="1:16" ht="19.5" customHeight="1" x14ac:dyDescent="0.2">
      <c r="A960" s="43"/>
      <c r="B960" s="43"/>
      <c r="C960" s="2"/>
      <c r="D960" s="22"/>
      <c r="E960" s="43"/>
      <c r="F960" s="43"/>
      <c r="G960" s="43"/>
      <c r="H960" s="43"/>
      <c r="I960" s="43"/>
      <c r="J960" s="43"/>
      <c r="K960" s="43"/>
      <c r="L960" s="43"/>
      <c r="M960" s="43"/>
      <c r="N960" s="43"/>
      <c r="O960" s="43"/>
      <c r="P960" s="43"/>
    </row>
    <row r="961" spans="1:16" ht="19.5" customHeight="1" x14ac:dyDescent="0.2">
      <c r="A961" s="43"/>
      <c r="B961" s="43"/>
      <c r="C961" s="2"/>
      <c r="D961" s="22"/>
      <c r="E961" s="43"/>
      <c r="F961" s="43"/>
      <c r="G961" s="43"/>
      <c r="H961" s="43"/>
      <c r="I961" s="43"/>
      <c r="J961" s="43"/>
      <c r="K961" s="43"/>
      <c r="L961" s="43"/>
      <c r="M961" s="43"/>
      <c r="N961" s="43"/>
      <c r="O961" s="43"/>
      <c r="P961" s="43"/>
    </row>
    <row r="962" spans="1:16" ht="19.5" customHeight="1" x14ac:dyDescent="0.2">
      <c r="A962" s="43"/>
      <c r="B962" s="43"/>
      <c r="C962" s="2"/>
      <c r="D962" s="22"/>
      <c r="E962" s="43"/>
      <c r="F962" s="43"/>
      <c r="G962" s="43"/>
      <c r="H962" s="43"/>
      <c r="I962" s="43"/>
      <c r="J962" s="43"/>
      <c r="K962" s="43"/>
      <c r="L962" s="43"/>
      <c r="M962" s="43"/>
      <c r="N962" s="43"/>
      <c r="O962" s="43"/>
      <c r="P962" s="43"/>
    </row>
    <row r="963" spans="1:16" ht="19.5" customHeight="1" x14ac:dyDescent="0.2">
      <c r="A963" s="43"/>
      <c r="B963" s="43"/>
      <c r="C963" s="2"/>
      <c r="D963" s="22"/>
      <c r="E963" s="43"/>
      <c r="F963" s="43"/>
      <c r="G963" s="43"/>
      <c r="H963" s="43"/>
      <c r="I963" s="43"/>
      <c r="J963" s="43"/>
      <c r="K963" s="43"/>
      <c r="L963" s="43"/>
      <c r="M963" s="43"/>
      <c r="N963" s="43"/>
      <c r="O963" s="43"/>
      <c r="P963" s="43"/>
    </row>
    <row r="964" spans="1:16" ht="19.5" customHeight="1" x14ac:dyDescent="0.2">
      <c r="A964" s="43"/>
      <c r="B964" s="43"/>
      <c r="C964" s="2"/>
      <c r="D964" s="22"/>
      <c r="E964" s="43"/>
      <c r="F964" s="43"/>
      <c r="G964" s="43"/>
      <c r="H964" s="43"/>
      <c r="I964" s="43"/>
      <c r="J964" s="43"/>
      <c r="K964" s="43"/>
      <c r="L964" s="43"/>
      <c r="M964" s="43"/>
      <c r="N964" s="43"/>
      <c r="O964" s="43"/>
      <c r="P964" s="43"/>
    </row>
    <row r="965" spans="1:16" ht="19.5" customHeight="1" x14ac:dyDescent="0.2">
      <c r="A965" s="43"/>
      <c r="B965" s="43"/>
      <c r="C965" s="2"/>
      <c r="D965" s="22"/>
      <c r="E965" s="43"/>
      <c r="F965" s="43"/>
      <c r="G965" s="43"/>
      <c r="H965" s="43"/>
      <c r="I965" s="43"/>
      <c r="J965" s="43"/>
      <c r="K965" s="43"/>
      <c r="L965" s="43"/>
      <c r="M965" s="43"/>
      <c r="N965" s="43"/>
      <c r="O965" s="43"/>
      <c r="P965" s="43"/>
    </row>
    <row r="966" spans="1:16" ht="19.5" customHeight="1" x14ac:dyDescent="0.2">
      <c r="A966" s="43"/>
      <c r="B966" s="43"/>
      <c r="C966" s="2"/>
      <c r="D966" s="22"/>
      <c r="E966" s="43"/>
      <c r="F966" s="43"/>
      <c r="G966" s="43"/>
      <c r="H966" s="43"/>
      <c r="I966" s="43"/>
      <c r="J966" s="43"/>
      <c r="K966" s="43"/>
      <c r="L966" s="43"/>
      <c r="M966" s="43"/>
      <c r="N966" s="43"/>
      <c r="O966" s="43"/>
      <c r="P966" s="43"/>
    </row>
    <row r="967" spans="1:16" ht="19.5" customHeight="1" x14ac:dyDescent="0.2">
      <c r="A967" s="43"/>
      <c r="B967" s="43"/>
      <c r="C967" s="2"/>
      <c r="D967" s="22"/>
      <c r="E967" s="43"/>
      <c r="F967" s="43"/>
      <c r="G967" s="43"/>
      <c r="H967" s="43"/>
      <c r="I967" s="43"/>
      <c r="J967" s="43"/>
      <c r="K967" s="43"/>
      <c r="L967" s="43"/>
      <c r="M967" s="43"/>
      <c r="N967" s="43"/>
      <c r="O967" s="43"/>
      <c r="P967" s="43"/>
    </row>
    <row r="968" spans="1:16" ht="19.5" customHeight="1" x14ac:dyDescent="0.2">
      <c r="A968" s="43"/>
      <c r="B968" s="43"/>
      <c r="C968" s="2"/>
      <c r="D968" s="22"/>
      <c r="E968" s="43"/>
      <c r="F968" s="43"/>
      <c r="G968" s="43"/>
      <c r="H968" s="43"/>
      <c r="I968" s="43"/>
      <c r="J968" s="43"/>
      <c r="K968" s="43"/>
      <c r="L968" s="43"/>
      <c r="M968" s="43"/>
      <c r="N968" s="43"/>
      <c r="O968" s="43"/>
      <c r="P968" s="43"/>
    </row>
    <row r="969" spans="1:16" ht="19.5" customHeight="1" x14ac:dyDescent="0.2">
      <c r="A969" s="43"/>
      <c r="B969" s="43"/>
      <c r="C969" s="2"/>
      <c r="D969" s="22"/>
      <c r="E969" s="43"/>
      <c r="F969" s="43"/>
      <c r="G969" s="43"/>
      <c r="H969" s="43"/>
      <c r="I969" s="43"/>
      <c r="J969" s="43"/>
      <c r="K969" s="43"/>
      <c r="L969" s="43"/>
      <c r="M969" s="43"/>
      <c r="N969" s="43"/>
      <c r="O969" s="43"/>
      <c r="P969" s="43"/>
    </row>
    <row r="970" spans="1:16" ht="19.5" customHeight="1" x14ac:dyDescent="0.2">
      <c r="A970" s="43"/>
      <c r="B970" s="43"/>
      <c r="C970" s="2"/>
      <c r="D970" s="22"/>
      <c r="E970" s="43"/>
      <c r="F970" s="43"/>
      <c r="G970" s="43"/>
      <c r="H970" s="43"/>
      <c r="I970" s="43"/>
      <c r="J970" s="43"/>
      <c r="K970" s="43"/>
      <c r="L970" s="43"/>
      <c r="M970" s="43"/>
      <c r="N970" s="43"/>
      <c r="O970" s="43"/>
      <c r="P970" s="43"/>
    </row>
    <row r="971" spans="1:16" ht="19.5" customHeight="1" x14ac:dyDescent="0.2">
      <c r="A971" s="43"/>
      <c r="B971" s="43"/>
      <c r="C971" s="2"/>
      <c r="D971" s="22"/>
      <c r="E971" s="43"/>
      <c r="F971" s="43"/>
      <c r="G971" s="43"/>
      <c r="H971" s="43"/>
      <c r="I971" s="43"/>
      <c r="J971" s="43"/>
      <c r="K971" s="43"/>
      <c r="L971" s="43"/>
      <c r="M971" s="43"/>
      <c r="N971" s="43"/>
      <c r="O971" s="43"/>
      <c r="P971" s="43"/>
    </row>
    <row r="972" spans="1:16" ht="19.5" customHeight="1" x14ac:dyDescent="0.2">
      <c r="A972" s="43"/>
      <c r="B972" s="43"/>
      <c r="C972" s="2"/>
      <c r="D972" s="22"/>
      <c r="E972" s="43"/>
      <c r="F972" s="43"/>
      <c r="G972" s="43"/>
      <c r="H972" s="43"/>
      <c r="I972" s="43"/>
      <c r="J972" s="43"/>
      <c r="K972" s="43"/>
      <c r="L972" s="43"/>
      <c r="M972" s="43"/>
      <c r="N972" s="43"/>
      <c r="O972" s="43"/>
      <c r="P972" s="43"/>
    </row>
    <row r="973" spans="1:16" ht="19.5" customHeight="1" x14ac:dyDescent="0.2">
      <c r="A973" s="43"/>
      <c r="B973" s="43"/>
      <c r="C973" s="2"/>
      <c r="D973" s="22"/>
      <c r="E973" s="43"/>
      <c r="F973" s="43"/>
      <c r="G973" s="43"/>
      <c r="H973" s="43"/>
      <c r="I973" s="43"/>
      <c r="J973" s="43"/>
      <c r="K973" s="43"/>
      <c r="L973" s="43"/>
      <c r="M973" s="43"/>
      <c r="N973" s="43"/>
      <c r="O973" s="43"/>
      <c r="P973" s="43"/>
    </row>
    <row r="974" spans="1:16" ht="19.5" customHeight="1" x14ac:dyDescent="0.2">
      <c r="A974" s="43"/>
      <c r="B974" s="43"/>
      <c r="C974" s="2"/>
      <c r="D974" s="22"/>
      <c r="E974" s="43"/>
      <c r="F974" s="43"/>
      <c r="G974" s="43"/>
      <c r="H974" s="43"/>
      <c r="I974" s="43"/>
      <c r="J974" s="43"/>
      <c r="K974" s="43"/>
      <c r="L974" s="43"/>
      <c r="M974" s="43"/>
      <c r="N974" s="43"/>
      <c r="O974" s="43"/>
      <c r="P974" s="43"/>
    </row>
    <row r="975" spans="1:16" ht="19.5" customHeight="1" x14ac:dyDescent="0.2">
      <c r="A975" s="43"/>
      <c r="B975" s="43"/>
      <c r="C975" s="2"/>
      <c r="D975" s="22"/>
      <c r="E975" s="43"/>
      <c r="F975" s="43"/>
      <c r="G975" s="43"/>
      <c r="H975" s="43"/>
      <c r="I975" s="43"/>
      <c r="J975" s="43"/>
      <c r="K975" s="43"/>
      <c r="L975" s="43"/>
      <c r="M975" s="43"/>
      <c r="N975" s="43"/>
      <c r="O975" s="43"/>
      <c r="P975" s="43"/>
    </row>
    <row r="976" spans="1:16" ht="19.5" customHeight="1" x14ac:dyDescent="0.2">
      <c r="A976" s="43"/>
      <c r="B976" s="43"/>
      <c r="C976" s="2"/>
      <c r="D976" s="22"/>
      <c r="E976" s="43"/>
      <c r="F976" s="43"/>
      <c r="G976" s="43"/>
      <c r="H976" s="43"/>
      <c r="I976" s="43"/>
      <c r="J976" s="43"/>
      <c r="K976" s="43"/>
      <c r="L976" s="43"/>
      <c r="M976" s="43"/>
      <c r="N976" s="43"/>
      <c r="O976" s="43"/>
      <c r="P976" s="43"/>
    </row>
    <row r="977" spans="1:16" ht="19.5" customHeight="1" x14ac:dyDescent="0.2">
      <c r="A977" s="43"/>
      <c r="B977" s="43"/>
      <c r="C977" s="2"/>
      <c r="D977" s="22"/>
      <c r="E977" s="43"/>
      <c r="F977" s="43"/>
      <c r="G977" s="43"/>
      <c r="H977" s="43"/>
      <c r="I977" s="43"/>
      <c r="J977" s="43"/>
      <c r="K977" s="43"/>
      <c r="L977" s="43"/>
      <c r="M977" s="43"/>
      <c r="N977" s="43"/>
      <c r="O977" s="43"/>
      <c r="P977" s="43"/>
    </row>
    <row r="978" spans="1:16" ht="19.5" customHeight="1" x14ac:dyDescent="0.2">
      <c r="A978" s="43"/>
      <c r="B978" s="43"/>
      <c r="C978" s="2"/>
      <c r="D978" s="22"/>
      <c r="E978" s="43"/>
      <c r="F978" s="43"/>
      <c r="G978" s="43"/>
      <c r="H978" s="43"/>
      <c r="I978" s="43"/>
      <c r="J978" s="43"/>
      <c r="K978" s="43"/>
      <c r="L978" s="43"/>
      <c r="M978" s="43"/>
      <c r="N978" s="43"/>
      <c r="O978" s="43"/>
      <c r="P978" s="43"/>
    </row>
    <row r="979" spans="1:16" ht="19.5" customHeight="1" x14ac:dyDescent="0.2">
      <c r="A979" s="43"/>
      <c r="B979" s="43"/>
      <c r="C979" s="2"/>
      <c r="D979" s="22"/>
      <c r="E979" s="43"/>
      <c r="F979" s="43"/>
      <c r="G979" s="43"/>
      <c r="H979" s="43"/>
      <c r="I979" s="43"/>
      <c r="J979" s="43"/>
      <c r="K979" s="43"/>
      <c r="L979" s="43"/>
      <c r="M979" s="43"/>
      <c r="N979" s="43"/>
      <c r="O979" s="43"/>
      <c r="P979" s="43"/>
    </row>
    <row r="980" spans="1:16" ht="19.5" customHeight="1" x14ac:dyDescent="0.2">
      <c r="A980" s="43"/>
      <c r="B980" s="43"/>
      <c r="C980" s="2"/>
      <c r="D980" s="22"/>
      <c r="E980" s="43"/>
      <c r="F980" s="43"/>
      <c r="G980" s="43"/>
      <c r="H980" s="43"/>
      <c r="I980" s="43"/>
      <c r="J980" s="43"/>
      <c r="K980" s="43"/>
      <c r="L980" s="43"/>
      <c r="M980" s="43"/>
      <c r="N980" s="43"/>
      <c r="O980" s="43"/>
      <c r="P980" s="43"/>
    </row>
    <row r="981" spans="1:16" ht="19.5" customHeight="1" x14ac:dyDescent="0.2">
      <c r="A981" s="43"/>
      <c r="B981" s="43"/>
      <c r="C981" s="2"/>
      <c r="D981" s="22"/>
      <c r="E981" s="43"/>
      <c r="F981" s="43"/>
      <c r="G981" s="43"/>
      <c r="H981" s="43"/>
      <c r="I981" s="43"/>
      <c r="J981" s="43"/>
      <c r="K981" s="43"/>
      <c r="L981" s="43"/>
      <c r="M981" s="43"/>
      <c r="N981" s="43"/>
      <c r="O981" s="43"/>
      <c r="P981" s="43"/>
    </row>
    <row r="982" spans="1:16" ht="19.5" customHeight="1" x14ac:dyDescent="0.2">
      <c r="A982" s="43"/>
      <c r="B982" s="43"/>
      <c r="C982" s="2"/>
      <c r="D982" s="22"/>
      <c r="E982" s="43"/>
      <c r="F982" s="43"/>
      <c r="G982" s="43"/>
      <c r="H982" s="43"/>
      <c r="I982" s="43"/>
      <c r="J982" s="43"/>
      <c r="K982" s="43"/>
      <c r="L982" s="43"/>
      <c r="M982" s="43"/>
      <c r="N982" s="43"/>
      <c r="O982" s="43"/>
      <c r="P982" s="43"/>
    </row>
    <row r="983" spans="1:16" ht="19.5" customHeight="1" x14ac:dyDescent="0.2">
      <c r="A983" s="43"/>
      <c r="B983" s="43"/>
      <c r="C983" s="2"/>
      <c r="D983" s="22"/>
      <c r="E983" s="43"/>
      <c r="F983" s="43"/>
      <c r="G983" s="43"/>
      <c r="H983" s="43"/>
      <c r="I983" s="43"/>
      <c r="J983" s="43"/>
      <c r="K983" s="43"/>
      <c r="L983" s="43"/>
      <c r="M983" s="43"/>
      <c r="N983" s="43"/>
      <c r="O983" s="43"/>
      <c r="P983" s="43"/>
    </row>
    <row r="984" spans="1:16" ht="19.5" customHeight="1" x14ac:dyDescent="0.2">
      <c r="A984" s="43"/>
      <c r="B984" s="43"/>
      <c r="C984" s="2"/>
      <c r="D984" s="22"/>
      <c r="E984" s="43"/>
      <c r="F984" s="43"/>
      <c r="G984" s="43"/>
      <c r="H984" s="43"/>
      <c r="I984" s="43"/>
      <c r="J984" s="43"/>
      <c r="K984" s="43"/>
      <c r="L984" s="43"/>
      <c r="M984" s="43"/>
      <c r="N984" s="43"/>
      <c r="O984" s="43"/>
      <c r="P984" s="43"/>
    </row>
    <row r="985" spans="1:16" ht="19.5" customHeight="1" x14ac:dyDescent="0.2">
      <c r="A985" s="43"/>
      <c r="B985" s="43"/>
      <c r="C985" s="2"/>
      <c r="D985" s="22"/>
      <c r="E985" s="43"/>
      <c r="F985" s="43"/>
      <c r="G985" s="43"/>
      <c r="H985" s="43"/>
      <c r="I985" s="43"/>
      <c r="J985" s="43"/>
      <c r="K985" s="43"/>
      <c r="L985" s="43"/>
      <c r="M985" s="43"/>
      <c r="N985" s="43"/>
      <c r="O985" s="43"/>
      <c r="P985" s="43"/>
    </row>
    <row r="986" spans="1:16" ht="19.5" customHeight="1" x14ac:dyDescent="0.2">
      <c r="A986" s="43"/>
      <c r="B986" s="43"/>
      <c r="C986" s="2"/>
      <c r="D986" s="22"/>
      <c r="E986" s="43"/>
      <c r="F986" s="43"/>
      <c r="G986" s="43"/>
      <c r="H986" s="43"/>
      <c r="I986" s="43"/>
      <c r="J986" s="43"/>
      <c r="K986" s="43"/>
      <c r="L986" s="43"/>
      <c r="M986" s="43"/>
      <c r="N986" s="43"/>
      <c r="O986" s="43"/>
      <c r="P986" s="43"/>
    </row>
    <row r="987" spans="1:16" ht="19.5" customHeight="1" x14ac:dyDescent="0.2">
      <c r="A987" s="43"/>
      <c r="B987" s="43"/>
      <c r="C987" s="2"/>
      <c r="D987" s="22"/>
      <c r="E987" s="43"/>
      <c r="F987" s="43"/>
      <c r="G987" s="43"/>
      <c r="H987" s="43"/>
      <c r="I987" s="43"/>
      <c r="J987" s="43"/>
      <c r="K987" s="43"/>
      <c r="L987" s="43"/>
      <c r="M987" s="43"/>
      <c r="N987" s="43"/>
      <c r="O987" s="43"/>
      <c r="P987" s="43"/>
    </row>
    <row r="988" spans="1:16" ht="19.5" customHeight="1" x14ac:dyDescent="0.2">
      <c r="A988" s="43"/>
      <c r="B988" s="43"/>
      <c r="C988" s="2"/>
      <c r="D988" s="22"/>
      <c r="E988" s="43"/>
      <c r="F988" s="43"/>
      <c r="G988" s="43"/>
      <c r="H988" s="43"/>
      <c r="I988" s="43"/>
      <c r="J988" s="43"/>
      <c r="K988" s="43"/>
      <c r="L988" s="43"/>
      <c r="M988" s="43"/>
      <c r="N988" s="43"/>
      <c r="O988" s="43"/>
      <c r="P988" s="43"/>
    </row>
    <row r="989" spans="1:16" ht="19.5" customHeight="1" x14ac:dyDescent="0.2">
      <c r="A989" s="43"/>
      <c r="B989" s="43"/>
      <c r="C989" s="2"/>
      <c r="D989" s="22"/>
      <c r="E989" s="43"/>
      <c r="F989" s="43"/>
      <c r="G989" s="43"/>
      <c r="H989" s="43"/>
      <c r="I989" s="43"/>
      <c r="J989" s="43"/>
      <c r="K989" s="43"/>
      <c r="L989" s="43"/>
      <c r="M989" s="43"/>
      <c r="N989" s="43"/>
      <c r="O989" s="43"/>
      <c r="P989" s="43"/>
    </row>
    <row r="990" spans="1:16" ht="19.5" customHeight="1" x14ac:dyDescent="0.2">
      <c r="A990" s="43"/>
      <c r="B990" s="43"/>
      <c r="C990" s="2"/>
      <c r="D990" s="22"/>
      <c r="E990" s="43"/>
      <c r="F990" s="43"/>
      <c r="G990" s="43"/>
      <c r="H990" s="43"/>
      <c r="I990" s="43"/>
      <c r="J990" s="43"/>
      <c r="K990" s="43"/>
      <c r="L990" s="43"/>
      <c r="M990" s="43"/>
      <c r="N990" s="43"/>
      <c r="O990" s="43"/>
      <c r="P990" s="43"/>
    </row>
    <row r="991" spans="1:16" ht="19.5" customHeight="1" x14ac:dyDescent="0.2">
      <c r="A991" s="43"/>
      <c r="B991" s="43"/>
      <c r="C991" s="2"/>
      <c r="D991" s="22"/>
      <c r="E991" s="43"/>
      <c r="F991" s="43"/>
      <c r="G991" s="43"/>
      <c r="H991" s="43"/>
      <c r="I991" s="43"/>
      <c r="J991" s="43"/>
      <c r="K991" s="43"/>
      <c r="L991" s="43"/>
      <c r="M991" s="43"/>
      <c r="N991" s="43"/>
      <c r="O991" s="43"/>
      <c r="P991" s="43"/>
    </row>
    <row r="992" spans="1:16" ht="19.5" customHeight="1" x14ac:dyDescent="0.2">
      <c r="A992" s="43"/>
      <c r="B992" s="43"/>
      <c r="C992" s="2"/>
      <c r="D992" s="22"/>
      <c r="E992" s="43"/>
      <c r="F992" s="43"/>
      <c r="G992" s="43"/>
      <c r="H992" s="43"/>
      <c r="I992" s="43"/>
      <c r="J992" s="43"/>
      <c r="K992" s="43"/>
      <c r="L992" s="43"/>
      <c r="M992" s="43"/>
      <c r="N992" s="43"/>
      <c r="O992" s="43"/>
      <c r="P992" s="43"/>
    </row>
    <row r="993" spans="1:16" ht="19.5" customHeight="1" x14ac:dyDescent="0.2">
      <c r="A993" s="43"/>
      <c r="B993" s="43"/>
      <c r="C993" s="2"/>
      <c r="D993" s="22"/>
      <c r="E993" s="43"/>
      <c r="F993" s="43"/>
      <c r="G993" s="43"/>
      <c r="H993" s="43"/>
      <c r="I993" s="43"/>
      <c r="J993" s="43"/>
      <c r="K993" s="43"/>
      <c r="L993" s="43"/>
      <c r="M993" s="43"/>
      <c r="N993" s="43"/>
      <c r="O993" s="43"/>
      <c r="P993" s="43"/>
    </row>
    <row r="994" spans="1:16" ht="19.5" customHeight="1" x14ac:dyDescent="0.2">
      <c r="A994" s="43"/>
      <c r="B994" s="43"/>
      <c r="C994" s="2"/>
      <c r="D994" s="22"/>
      <c r="E994" s="43"/>
      <c r="F994" s="43"/>
      <c r="G994" s="43"/>
      <c r="H994" s="43"/>
      <c r="I994" s="43"/>
      <c r="J994" s="43"/>
      <c r="K994" s="43"/>
      <c r="L994" s="43"/>
      <c r="M994" s="43"/>
      <c r="N994" s="43"/>
      <c r="O994" s="43"/>
      <c r="P994" s="43"/>
    </row>
    <row r="995" spans="1:16" ht="19.5" customHeight="1" x14ac:dyDescent="0.2">
      <c r="A995" s="43"/>
      <c r="B995" s="43"/>
      <c r="C995" s="2"/>
      <c r="D995" s="22"/>
      <c r="E995" s="43"/>
      <c r="F995" s="43"/>
      <c r="G995" s="43"/>
      <c r="H995" s="43"/>
      <c r="I995" s="43"/>
      <c r="J995" s="43"/>
      <c r="K995" s="43"/>
      <c r="L995" s="43"/>
      <c r="M995" s="43"/>
      <c r="N995" s="43"/>
      <c r="O995" s="43"/>
      <c r="P995" s="43"/>
    </row>
    <row r="996" spans="1:16" ht="19.5" customHeight="1" x14ac:dyDescent="0.2">
      <c r="A996" s="43"/>
      <c r="B996" s="43"/>
      <c r="C996" s="2"/>
      <c r="D996" s="22"/>
      <c r="E996" s="43"/>
      <c r="F996" s="43"/>
      <c r="G996" s="43"/>
      <c r="H996" s="43"/>
      <c r="I996" s="43"/>
      <c r="J996" s="43"/>
      <c r="K996" s="43"/>
      <c r="L996" s="43"/>
      <c r="M996" s="43"/>
      <c r="N996" s="43"/>
      <c r="O996" s="43"/>
      <c r="P996" s="43"/>
    </row>
    <row r="997" spans="1:16" ht="19.5" customHeight="1" x14ac:dyDescent="0.2">
      <c r="A997" s="43"/>
      <c r="B997" s="43"/>
      <c r="C997" s="2"/>
      <c r="D997" s="22"/>
      <c r="E997" s="43"/>
      <c r="F997" s="43"/>
      <c r="G997" s="43"/>
      <c r="H997" s="43"/>
      <c r="I997" s="43"/>
      <c r="J997" s="43"/>
      <c r="K997" s="43"/>
      <c r="L997" s="43"/>
      <c r="M997" s="43"/>
      <c r="N997" s="43"/>
      <c r="O997" s="43"/>
      <c r="P997" s="43"/>
    </row>
    <row r="998" spans="1:16" ht="19.5" customHeight="1" x14ac:dyDescent="0.2">
      <c r="A998" s="43"/>
      <c r="B998" s="43"/>
      <c r="C998" s="2"/>
      <c r="D998" s="22"/>
      <c r="E998" s="43"/>
      <c r="F998" s="43"/>
      <c r="G998" s="43"/>
      <c r="H998" s="43"/>
      <c r="I998" s="43"/>
      <c r="J998" s="43"/>
      <c r="K998" s="43"/>
      <c r="L998" s="43"/>
      <c r="M998" s="43"/>
      <c r="N998" s="43"/>
      <c r="O998" s="43"/>
      <c r="P998" s="43"/>
    </row>
    <row r="999" spans="1:16" ht="19.5" customHeight="1" x14ac:dyDescent="0.2">
      <c r="A999" s="43"/>
      <c r="B999" s="43"/>
      <c r="C999" s="2"/>
      <c r="D999" s="22"/>
      <c r="E999" s="43"/>
      <c r="F999" s="43"/>
      <c r="G999" s="43"/>
      <c r="H999" s="43"/>
      <c r="I999" s="43"/>
      <c r="J999" s="43"/>
      <c r="K999" s="43"/>
      <c r="L999" s="43"/>
      <c r="M999" s="43"/>
      <c r="N999" s="43"/>
      <c r="O999" s="43"/>
      <c r="P999" s="43"/>
    </row>
    <row r="1000" spans="1:16" ht="19.5" customHeight="1" x14ac:dyDescent="0.2">
      <c r="A1000" s="43"/>
      <c r="B1000" s="43"/>
      <c r="C1000" s="2"/>
      <c r="D1000" s="22"/>
      <c r="E1000" s="43"/>
      <c r="F1000" s="43"/>
      <c r="G1000" s="43"/>
      <c r="H1000" s="43"/>
      <c r="I1000" s="43"/>
      <c r="J1000" s="43"/>
      <c r="K1000" s="43"/>
      <c r="L1000" s="43"/>
      <c r="M1000" s="43"/>
      <c r="N1000" s="43"/>
      <c r="O1000" s="43"/>
      <c r="P1000" s="43"/>
    </row>
    <row r="1001" spans="1:16" ht="19.5" customHeight="1" x14ac:dyDescent="0.2">
      <c r="A1001" s="43"/>
      <c r="B1001" s="43"/>
      <c r="C1001" s="2"/>
      <c r="D1001" s="22"/>
      <c r="E1001" s="43"/>
      <c r="F1001" s="43"/>
      <c r="G1001" s="43"/>
      <c r="H1001" s="43"/>
      <c r="I1001" s="43"/>
      <c r="J1001" s="43"/>
      <c r="K1001" s="43"/>
      <c r="L1001" s="43"/>
      <c r="M1001" s="43"/>
      <c r="N1001" s="43"/>
      <c r="O1001" s="43"/>
      <c r="P1001" s="43"/>
    </row>
    <row r="1002" spans="1:16" ht="19.5" customHeight="1" x14ac:dyDescent="0.2">
      <c r="A1002" s="43"/>
      <c r="B1002" s="43"/>
      <c r="C1002" s="2"/>
      <c r="D1002" s="22"/>
      <c r="E1002" s="43"/>
      <c r="F1002" s="43"/>
      <c r="G1002" s="43"/>
      <c r="H1002" s="43"/>
      <c r="I1002" s="43"/>
      <c r="J1002" s="43"/>
      <c r="K1002" s="43"/>
      <c r="L1002" s="43"/>
      <c r="M1002" s="43"/>
      <c r="N1002" s="43"/>
      <c r="O1002" s="43"/>
      <c r="P1002" s="43"/>
    </row>
    <row r="1003" spans="1:16" ht="19.5" customHeight="1" x14ac:dyDescent="0.2">
      <c r="A1003" s="43"/>
      <c r="B1003" s="43"/>
      <c r="C1003" s="2"/>
      <c r="D1003" s="22"/>
      <c r="E1003" s="43"/>
      <c r="F1003" s="43"/>
      <c r="G1003" s="43"/>
      <c r="H1003" s="43"/>
      <c r="I1003" s="43"/>
      <c r="J1003" s="43"/>
      <c r="K1003" s="43"/>
      <c r="L1003" s="43"/>
      <c r="M1003" s="43"/>
      <c r="N1003" s="43"/>
      <c r="O1003" s="43"/>
      <c r="P1003" s="43"/>
    </row>
    <row r="1004" spans="1:16" ht="19.5" customHeight="1" x14ac:dyDescent="0.2">
      <c r="A1004" s="43"/>
      <c r="B1004" s="43"/>
      <c r="C1004" s="2"/>
      <c r="D1004" s="22"/>
      <c r="E1004" s="43"/>
      <c r="F1004" s="43"/>
      <c r="G1004" s="43"/>
      <c r="H1004" s="43"/>
      <c r="I1004" s="43"/>
      <c r="J1004" s="43"/>
      <c r="K1004" s="43"/>
      <c r="L1004" s="43"/>
      <c r="M1004" s="43"/>
      <c r="N1004" s="43"/>
      <c r="O1004" s="43"/>
      <c r="P1004" s="43"/>
    </row>
    <row r="1005" spans="1:16" ht="19.5" customHeight="1" x14ac:dyDescent="0.2">
      <c r="A1005" s="43"/>
      <c r="B1005" s="43"/>
      <c r="C1005" s="2"/>
      <c r="D1005" s="22"/>
      <c r="E1005" s="43"/>
      <c r="F1005" s="43"/>
      <c r="G1005" s="43"/>
      <c r="H1005" s="43"/>
      <c r="I1005" s="43"/>
      <c r="J1005" s="43"/>
      <c r="K1005" s="43"/>
      <c r="L1005" s="43"/>
      <c r="M1005" s="43"/>
      <c r="N1005" s="43"/>
      <c r="O1005" s="43"/>
      <c r="P1005" s="43"/>
    </row>
    <row r="1006" spans="1:16" ht="19.5" customHeight="1" x14ac:dyDescent="0.2">
      <c r="A1006" s="43"/>
      <c r="B1006" s="43"/>
      <c r="C1006" s="2"/>
      <c r="D1006" s="22"/>
      <c r="E1006" s="43"/>
      <c r="F1006" s="43"/>
      <c r="G1006" s="43"/>
      <c r="H1006" s="43"/>
      <c r="I1006" s="43"/>
      <c r="J1006" s="43"/>
      <c r="K1006" s="43"/>
      <c r="L1006" s="43"/>
      <c r="M1006" s="43"/>
      <c r="N1006" s="43"/>
      <c r="O1006" s="43"/>
      <c r="P1006" s="43"/>
    </row>
    <row r="1007" spans="1:16" ht="19.5" customHeight="1" x14ac:dyDescent="0.2">
      <c r="A1007" s="43"/>
      <c r="B1007" s="43"/>
      <c r="C1007" s="2"/>
      <c r="D1007" s="22"/>
      <c r="E1007" s="43"/>
      <c r="F1007" s="43"/>
      <c r="G1007" s="43"/>
      <c r="H1007" s="43"/>
      <c r="I1007" s="43"/>
      <c r="J1007" s="43"/>
      <c r="K1007" s="43"/>
      <c r="L1007" s="43"/>
      <c r="M1007" s="43"/>
      <c r="N1007" s="43"/>
      <c r="O1007" s="43"/>
      <c r="P1007" s="43"/>
    </row>
    <row r="1008" spans="1:16" ht="19.5" customHeight="1" x14ac:dyDescent="0.2">
      <c r="A1008" s="43"/>
      <c r="B1008" s="43"/>
      <c r="C1008" s="2"/>
      <c r="D1008" s="22"/>
      <c r="E1008" s="43"/>
      <c r="F1008" s="43"/>
      <c r="G1008" s="43"/>
      <c r="H1008" s="43"/>
      <c r="I1008" s="43"/>
      <c r="J1008" s="43"/>
      <c r="K1008" s="43"/>
      <c r="L1008" s="43"/>
      <c r="M1008" s="43"/>
      <c r="N1008" s="43"/>
      <c r="O1008" s="43"/>
      <c r="P1008" s="43"/>
    </row>
    <row r="1009" spans="1:16" ht="19.5" customHeight="1" x14ac:dyDescent="0.2">
      <c r="A1009" s="43"/>
      <c r="B1009" s="43"/>
      <c r="C1009" s="2"/>
      <c r="D1009" s="22"/>
      <c r="E1009" s="43"/>
      <c r="F1009" s="43"/>
      <c r="G1009" s="43"/>
      <c r="H1009" s="43"/>
      <c r="I1009" s="43"/>
      <c r="J1009" s="43"/>
      <c r="K1009" s="43"/>
      <c r="L1009" s="43"/>
      <c r="M1009" s="43"/>
      <c r="N1009" s="43"/>
      <c r="O1009" s="43"/>
      <c r="P1009" s="43"/>
    </row>
    <row r="1010" spans="1:16" ht="19.5" customHeight="1" x14ac:dyDescent="0.2">
      <c r="A1010" s="43"/>
      <c r="B1010" s="43"/>
      <c r="C1010" s="2"/>
      <c r="D1010" s="22"/>
      <c r="E1010" s="43"/>
      <c r="F1010" s="43"/>
      <c r="G1010" s="43"/>
      <c r="H1010" s="43"/>
      <c r="I1010" s="43"/>
      <c r="J1010" s="43"/>
      <c r="K1010" s="43"/>
      <c r="L1010" s="43"/>
      <c r="M1010" s="43"/>
      <c r="N1010" s="43"/>
      <c r="O1010" s="43"/>
      <c r="P1010" s="43"/>
    </row>
    <row r="1011" spans="1:16" ht="19.5" customHeight="1" x14ac:dyDescent="0.2">
      <c r="A1011" s="43"/>
      <c r="B1011" s="43"/>
      <c r="C1011" s="2"/>
      <c r="D1011" s="22"/>
      <c r="E1011" s="43"/>
      <c r="F1011" s="43"/>
      <c r="G1011" s="43"/>
      <c r="H1011" s="43"/>
      <c r="I1011" s="43"/>
      <c r="J1011" s="43"/>
      <c r="K1011" s="43"/>
      <c r="L1011" s="43"/>
      <c r="M1011" s="43"/>
      <c r="N1011" s="43"/>
      <c r="O1011" s="43"/>
      <c r="P1011" s="43"/>
    </row>
    <row r="1012" spans="1:16" ht="15" customHeight="1" x14ac:dyDescent="0.2">
      <c r="A1012" s="43"/>
      <c r="B1012" s="43"/>
      <c r="C1012" s="2"/>
      <c r="D1012" s="22"/>
      <c r="E1012" s="43"/>
      <c r="F1012" s="43"/>
      <c r="G1012" s="43"/>
      <c r="H1012" s="43"/>
      <c r="I1012" s="43"/>
      <c r="J1012" s="43"/>
      <c r="K1012" s="43"/>
      <c r="L1012" s="43"/>
    </row>
    <row r="1013" spans="1:16" ht="15" customHeight="1" x14ac:dyDescent="0.2">
      <c r="A1013" s="43"/>
      <c r="B1013" s="43"/>
      <c r="C1013" s="2"/>
      <c r="D1013" s="22"/>
      <c r="E1013" s="43"/>
      <c r="F1013" s="43"/>
      <c r="G1013" s="43"/>
      <c r="H1013" s="43"/>
      <c r="I1013" s="43"/>
      <c r="J1013" s="43"/>
      <c r="K1013" s="43"/>
      <c r="L1013" s="43"/>
    </row>
    <row r="1014" spans="1:16" ht="15" customHeight="1" x14ac:dyDescent="0.2">
      <c r="A1014" s="43"/>
      <c r="B1014" s="43"/>
      <c r="C1014" s="2"/>
      <c r="D1014" s="22"/>
      <c r="E1014" s="43"/>
      <c r="F1014" s="43"/>
      <c r="G1014" s="43"/>
      <c r="H1014" s="43"/>
      <c r="I1014" s="43"/>
      <c r="J1014" s="43"/>
      <c r="K1014" s="43"/>
      <c r="L1014" s="43"/>
    </row>
    <row r="1015" spans="1:16" ht="15" customHeight="1" x14ac:dyDescent="0.2">
      <c r="A1015" s="43"/>
      <c r="B1015" s="43"/>
      <c r="C1015" s="2"/>
      <c r="D1015" s="22"/>
      <c r="E1015" s="43"/>
      <c r="F1015" s="43"/>
      <c r="G1015" s="43"/>
      <c r="H1015" s="43"/>
      <c r="I1015" s="43"/>
      <c r="J1015" s="43"/>
      <c r="K1015" s="43"/>
      <c r="L1015" s="43"/>
    </row>
  </sheetData>
  <sheetProtection algorithmName="SHA-512" hashValue="BCLwCkROOrVTCx1CZuIhTEVDu1i05Yr74AR9ewP3/gQyPODGpIVFo7w+3H/yF8LhKuzNVsTn4aINTGE9ZAOQnw==" saltValue="PDBdMrLn2mZI2vY3RlYp6A==" spinCount="100000" sheet="1" formatCells="0" formatColumns="0" formatRows="0" insertColumns="0" insertRows="0" deleteColumns="0" deleteRows="0" selectLockedCells="1"/>
  <autoFilter ref="A13:L14" xr:uid="{00000000-0009-0000-0000-000005000000}"/>
  <mergeCells count="137">
    <mergeCell ref="A68:A70"/>
    <mergeCell ref="B68:B70"/>
    <mergeCell ref="A65:A67"/>
    <mergeCell ref="B65:B67"/>
    <mergeCell ref="C68:C70"/>
    <mergeCell ref="D68:D70"/>
    <mergeCell ref="A52:A53"/>
    <mergeCell ref="A54:A55"/>
    <mergeCell ref="A56:A57"/>
    <mergeCell ref="A58:A59"/>
    <mergeCell ref="B60:B61"/>
    <mergeCell ref="C65:C67"/>
    <mergeCell ref="A62:A63"/>
    <mergeCell ref="A60:A61"/>
    <mergeCell ref="D54:D55"/>
    <mergeCell ref="D56:D57"/>
    <mergeCell ref="K13:K14"/>
    <mergeCell ref="L13:L14"/>
    <mergeCell ref="C18:C19"/>
    <mergeCell ref="D18:D19"/>
    <mergeCell ref="H68:H70"/>
    <mergeCell ref="D40:D41"/>
    <mergeCell ref="D42:D43"/>
    <mergeCell ref="D60:D61"/>
    <mergeCell ref="I68:I70"/>
    <mergeCell ref="J68:J70"/>
    <mergeCell ref="G68:G70"/>
    <mergeCell ref="K65:K67"/>
    <mergeCell ref="L65:L67"/>
    <mergeCell ref="D58:D59"/>
    <mergeCell ref="H65:H67"/>
    <mergeCell ref="I65:I67"/>
    <mergeCell ref="J65:J67"/>
    <mergeCell ref="D65:D67"/>
    <mergeCell ref="E68:E70"/>
    <mergeCell ref="F68:F70"/>
    <mergeCell ref="K68:K70"/>
    <mergeCell ref="L68:L70"/>
    <mergeCell ref="F65:F67"/>
    <mergeCell ref="G65:G67"/>
    <mergeCell ref="A30:A31"/>
    <mergeCell ref="B30:B31"/>
    <mergeCell ref="C30:C31"/>
    <mergeCell ref="D44:D45"/>
    <mergeCell ref="A28:A29"/>
    <mergeCell ref="A38:A39"/>
    <mergeCell ref="A40:A41"/>
    <mergeCell ref="A42:A43"/>
    <mergeCell ref="A44:A45"/>
    <mergeCell ref="B50:B51"/>
    <mergeCell ref="B28:B29"/>
    <mergeCell ref="C28:C29"/>
    <mergeCell ref="D28:D29"/>
    <mergeCell ref="B40:B41"/>
    <mergeCell ref="B42:B43"/>
    <mergeCell ref="B26:B27"/>
    <mergeCell ref="C26:C27"/>
    <mergeCell ref="D26:D27"/>
    <mergeCell ref="A13:A14"/>
    <mergeCell ref="B13:B14"/>
    <mergeCell ref="E13:E14"/>
    <mergeCell ref="A16:A17"/>
    <mergeCell ref="B16:B17"/>
    <mergeCell ref="C16:C17"/>
    <mergeCell ref="D16:D17"/>
    <mergeCell ref="A18:A19"/>
    <mergeCell ref="A26:A27"/>
    <mergeCell ref="A20:A21"/>
    <mergeCell ref="B20:B21"/>
    <mergeCell ref="C20:C21"/>
    <mergeCell ref="D20:D21"/>
    <mergeCell ref="A22:A23"/>
    <mergeCell ref="B22:B23"/>
    <mergeCell ref="A24:A25"/>
    <mergeCell ref="C22:C23"/>
    <mergeCell ref="D22:D23"/>
    <mergeCell ref="C24:C25"/>
    <mergeCell ref="D24:D25"/>
    <mergeCell ref="A46:A47"/>
    <mergeCell ref="A48:A49"/>
    <mergeCell ref="A50:A51"/>
    <mergeCell ref="B3:D3"/>
    <mergeCell ref="B4:D4"/>
    <mergeCell ref="B34:B35"/>
    <mergeCell ref="B36:B37"/>
    <mergeCell ref="B38:B39"/>
    <mergeCell ref="D30:D31"/>
    <mergeCell ref="B32:B33"/>
    <mergeCell ref="C32:C33"/>
    <mergeCell ref="D32:D33"/>
    <mergeCell ref="C38:C39"/>
    <mergeCell ref="D34:D35"/>
    <mergeCell ref="D36:D37"/>
    <mergeCell ref="D38:D39"/>
    <mergeCell ref="C34:C35"/>
    <mergeCell ref="C36:C37"/>
    <mergeCell ref="B24:B25"/>
    <mergeCell ref="C6:D6"/>
    <mergeCell ref="C8:D8"/>
    <mergeCell ref="A32:A33"/>
    <mergeCell ref="A34:A35"/>
    <mergeCell ref="A36:A37"/>
    <mergeCell ref="F8:G8"/>
    <mergeCell ref="F10:G10"/>
    <mergeCell ref="C44:C45"/>
    <mergeCell ref="C46:C47"/>
    <mergeCell ref="C48:C49"/>
    <mergeCell ref="C40:C41"/>
    <mergeCell ref="C42:C43"/>
    <mergeCell ref="F13:F14"/>
    <mergeCell ref="G13:G14"/>
    <mergeCell ref="D46:D47"/>
    <mergeCell ref="D48:D49"/>
    <mergeCell ref="H71:K71"/>
    <mergeCell ref="H13:H14"/>
    <mergeCell ref="I13:I14"/>
    <mergeCell ref="J13:J14"/>
    <mergeCell ref="B18:B19"/>
    <mergeCell ref="B44:B45"/>
    <mergeCell ref="B46:B47"/>
    <mergeCell ref="B48:B49"/>
    <mergeCell ref="C50:C51"/>
    <mergeCell ref="E65:E67"/>
    <mergeCell ref="B52:B53"/>
    <mergeCell ref="B54:B55"/>
    <mergeCell ref="B56:B57"/>
    <mergeCell ref="B58:B59"/>
    <mergeCell ref="C52:C53"/>
    <mergeCell ref="C54:C55"/>
    <mergeCell ref="C56:C57"/>
    <mergeCell ref="C58:C59"/>
    <mergeCell ref="B62:B63"/>
    <mergeCell ref="C62:C63"/>
    <mergeCell ref="D62:D63"/>
    <mergeCell ref="C60:C61"/>
    <mergeCell ref="D50:D51"/>
    <mergeCell ref="D52:D53"/>
  </mergeCells>
  <conditionalFormatting sqref="E30 J30:L30">
    <cfRule type="cellIs" dxfId="868" priority="1108" stopIfTrue="1" operator="greaterThan">
      <formula>0.0000001</formula>
    </cfRule>
    <cfRule type="cellIs" dxfId="867" priority="1107" stopIfTrue="1" operator="equal">
      <formula>0</formula>
    </cfRule>
    <cfRule type="cellIs" dxfId="866" priority="1106" stopIfTrue="1" operator="greaterThan">
      <formula>0.0000001</formula>
    </cfRule>
    <cfRule type="cellIs" dxfId="865" priority="1105" stopIfTrue="1" operator="equal">
      <formula>0</formula>
    </cfRule>
    <cfRule type="cellIs" dxfId="864" priority="1104" stopIfTrue="1" operator="greaterThan">
      <formula>0.0000001</formula>
    </cfRule>
    <cfRule type="cellIs" dxfId="863" priority="1103" stopIfTrue="1" operator="equal">
      <formula>0</formula>
    </cfRule>
    <cfRule type="cellIs" dxfId="862" priority="1102" stopIfTrue="1" operator="greaterThan">
      <formula>0.0000001</formula>
    </cfRule>
    <cfRule type="cellIs" dxfId="861" priority="1092" stopIfTrue="1" operator="greaterThan">
      <formula>0.0000001</formula>
    </cfRule>
    <cfRule type="cellIs" dxfId="860" priority="1101" stopIfTrue="1" operator="equal">
      <formula>0</formula>
    </cfRule>
    <cfRule type="cellIs" dxfId="859" priority="1100" stopIfTrue="1" operator="greaterThan">
      <formula>0.0000001</formula>
    </cfRule>
    <cfRule type="cellIs" dxfId="858" priority="1099" stopIfTrue="1" operator="equal">
      <formula>0</formula>
    </cfRule>
    <cfRule type="cellIs" dxfId="857" priority="1098" stopIfTrue="1" operator="greaterThan">
      <formula>0.0000001</formula>
    </cfRule>
    <cfRule type="cellIs" dxfId="856" priority="1097" stopIfTrue="1" operator="equal">
      <formula>0</formula>
    </cfRule>
    <cfRule type="cellIs" dxfId="855" priority="1096" stopIfTrue="1" operator="greaterThan">
      <formula>0.0000001</formula>
    </cfRule>
    <cfRule type="cellIs" dxfId="854" priority="1095" stopIfTrue="1" operator="equal">
      <formula>0</formula>
    </cfRule>
    <cfRule type="cellIs" dxfId="853" priority="1094" stopIfTrue="1" operator="greaterThan">
      <formula>0.0000001</formula>
    </cfRule>
    <cfRule type="cellIs" dxfId="852" priority="1093" stopIfTrue="1" operator="equal">
      <formula>0</formula>
    </cfRule>
    <cfRule type="cellIs" dxfId="851" priority="1090" stopIfTrue="1" operator="greaterThan">
      <formula>0.0000001</formula>
    </cfRule>
    <cfRule type="cellIs" dxfId="850" priority="1082" stopIfTrue="1" operator="greaterThan">
      <formula>0.0000001</formula>
    </cfRule>
    <cfRule type="cellIs" dxfId="849" priority="1083" stopIfTrue="1" operator="equal">
      <formula>0</formula>
    </cfRule>
    <cfRule type="cellIs" dxfId="848" priority="1084" stopIfTrue="1" operator="greaterThan">
      <formula>0.0000001</formula>
    </cfRule>
    <cfRule type="cellIs" dxfId="847" priority="1085" stopIfTrue="1" operator="equal">
      <formula>0</formula>
    </cfRule>
    <cfRule type="cellIs" dxfId="846" priority="1086" stopIfTrue="1" operator="greaterThan">
      <formula>0.0000001</formula>
    </cfRule>
    <cfRule type="cellIs" dxfId="845" priority="1087" stopIfTrue="1" operator="equal">
      <formula>0</formula>
    </cfRule>
    <cfRule type="cellIs" dxfId="844" priority="1088" stopIfTrue="1" operator="greaterThan">
      <formula>0.0000001</formula>
    </cfRule>
    <cfRule type="cellIs" dxfId="843" priority="1089" stopIfTrue="1" operator="equal">
      <formula>0</formula>
    </cfRule>
    <cfRule type="cellIs" dxfId="842" priority="1091" stopIfTrue="1" operator="equal">
      <formula>0</formula>
    </cfRule>
    <cfRule type="cellIs" dxfId="841" priority="1109" stopIfTrue="1" operator="equal">
      <formula>0</formula>
    </cfRule>
    <cfRule type="cellIs" dxfId="840" priority="1110" stopIfTrue="1" operator="greaterThan">
      <formula>0.0000001</formula>
    </cfRule>
  </conditionalFormatting>
  <conditionalFormatting sqref="E16:L16 E24:L24">
    <cfRule type="cellIs" dxfId="839" priority="2375" stopIfTrue="1" operator="equal">
      <formula>0</formula>
    </cfRule>
    <cfRule type="cellIs" dxfId="838" priority="2378" stopIfTrue="1" operator="greaterThan">
      <formula>0.0000001</formula>
    </cfRule>
    <cfRule type="cellIs" dxfId="837" priority="2377" stopIfTrue="1" operator="equal">
      <formula>0</formula>
    </cfRule>
    <cfRule type="cellIs" dxfId="836" priority="2376" stopIfTrue="1" operator="greaterThan">
      <formula>0.0000001</formula>
    </cfRule>
    <cfRule type="cellIs" dxfId="835" priority="2372" stopIfTrue="1" operator="greaterThan">
      <formula>0.0000001</formula>
    </cfRule>
    <cfRule type="cellIs" dxfId="834" priority="2371" stopIfTrue="1" operator="equal">
      <formula>0</formula>
    </cfRule>
  </conditionalFormatting>
  <conditionalFormatting sqref="E16:L16">
    <cfRule type="cellIs" dxfId="833" priority="2356" stopIfTrue="1" operator="greaterThan">
      <formula>0.0000001</formula>
    </cfRule>
    <cfRule type="cellIs" dxfId="832" priority="2357" stopIfTrue="1" operator="equal">
      <formula>0</formula>
    </cfRule>
    <cfRule type="cellIs" dxfId="831" priority="2358" stopIfTrue="1" operator="greaterThan">
      <formula>0.0000001</formula>
    </cfRule>
    <cfRule type="cellIs" dxfId="830" priority="2359" stopIfTrue="1" operator="equal">
      <formula>0</formula>
    </cfRule>
    <cfRule type="cellIs" dxfId="829" priority="2360" stopIfTrue="1" operator="greaterThan">
      <formula>0.0000001</formula>
    </cfRule>
    <cfRule type="cellIs" dxfId="828" priority="2362" stopIfTrue="1" operator="greaterThan">
      <formula>0.0000001</formula>
    </cfRule>
    <cfRule type="cellIs" dxfId="827" priority="2363" stopIfTrue="1" operator="equal">
      <formula>0</formula>
    </cfRule>
    <cfRule type="cellIs" dxfId="826" priority="2364" stopIfTrue="1" operator="greaterThan">
      <formula>0.0000001</formula>
    </cfRule>
    <cfRule type="cellIs" dxfId="825" priority="2365" stopIfTrue="1" operator="equal">
      <formula>0</formula>
    </cfRule>
    <cfRule type="cellIs" dxfId="824" priority="2366" stopIfTrue="1" operator="greaterThan">
      <formula>0.0000001</formula>
    </cfRule>
    <cfRule type="cellIs" dxfId="823" priority="2367" stopIfTrue="1" operator="equal">
      <formula>0</formula>
    </cfRule>
    <cfRule type="cellIs" dxfId="822" priority="2349" stopIfTrue="1" operator="equal">
      <formula>0</formula>
    </cfRule>
    <cfRule type="cellIs" dxfId="821" priority="2350" stopIfTrue="1" operator="greaterThan">
      <formula>0.0000001</formula>
    </cfRule>
    <cfRule type="cellIs" dxfId="820" priority="2352" stopIfTrue="1" operator="greaterThan">
      <formula>0.0000001</formula>
    </cfRule>
    <cfRule type="cellIs" dxfId="819" priority="2351" stopIfTrue="1" operator="equal">
      <formula>0</formula>
    </cfRule>
    <cfRule type="cellIs" dxfId="818" priority="2353" stopIfTrue="1" operator="equal">
      <formula>0</formula>
    </cfRule>
    <cfRule type="cellIs" dxfId="817" priority="2361" stopIfTrue="1" operator="equal">
      <formula>0</formula>
    </cfRule>
    <cfRule type="cellIs" dxfId="816" priority="2374" stopIfTrue="1" operator="greaterThan">
      <formula>0.0000001</formula>
    </cfRule>
    <cfRule type="cellIs" dxfId="815" priority="2373" stopIfTrue="1" operator="equal">
      <formula>0</formula>
    </cfRule>
    <cfRule type="cellIs" dxfId="814" priority="2354" stopIfTrue="1" operator="greaterThan">
      <formula>0.0000001</formula>
    </cfRule>
    <cfRule type="cellIs" dxfId="813" priority="2355" stopIfTrue="1" operator="equal">
      <formula>0</formula>
    </cfRule>
    <cfRule type="cellIs" dxfId="812" priority="2370" stopIfTrue="1" operator="greaterThan">
      <formula>0.0000001</formula>
    </cfRule>
    <cfRule type="cellIs" dxfId="811" priority="2369" stopIfTrue="1" operator="equal">
      <formula>0</formula>
    </cfRule>
    <cfRule type="cellIs" dxfId="810" priority="2368" stopIfTrue="1" operator="greaterThan">
      <formula>0.0000001</formula>
    </cfRule>
  </conditionalFormatting>
  <conditionalFormatting sqref="E18:L18">
    <cfRule type="cellIs" dxfId="809" priority="1290" stopIfTrue="1" operator="greaterThan">
      <formula>0.0000001</formula>
    </cfRule>
    <cfRule type="cellIs" dxfId="808" priority="1289" stopIfTrue="1" operator="equal">
      <formula>0</formula>
    </cfRule>
    <cfRule type="cellIs" dxfId="807" priority="1288" stopIfTrue="1" operator="greaterThan">
      <formula>0.0000001</formula>
    </cfRule>
    <cfRule type="cellIs" dxfId="806" priority="1287" stopIfTrue="1" operator="equal">
      <formula>0</formula>
    </cfRule>
    <cfRule type="cellIs" dxfId="805" priority="1286" stopIfTrue="1" operator="greaterThan">
      <formula>0.0000001</formula>
    </cfRule>
    <cfRule type="cellIs" dxfId="804" priority="1285" stopIfTrue="1" operator="equal">
      <formula>0</formula>
    </cfRule>
    <cfRule type="cellIs" dxfId="803" priority="1284" stopIfTrue="1" operator="greaterThan">
      <formula>0.0000001</formula>
    </cfRule>
    <cfRule type="cellIs" dxfId="802" priority="1283" stopIfTrue="1" operator="equal">
      <formula>0</formula>
    </cfRule>
    <cfRule type="cellIs" dxfId="801" priority="1282" stopIfTrue="1" operator="greaterThan">
      <formula>0.0000001</formula>
    </cfRule>
    <cfRule type="cellIs" dxfId="800" priority="1281" stopIfTrue="1" operator="equal">
      <formula>0</formula>
    </cfRule>
    <cfRule type="cellIs" dxfId="799" priority="1280" stopIfTrue="1" operator="greaterThan">
      <formula>0.0000001</formula>
    </cfRule>
    <cfRule type="cellIs" dxfId="798" priority="1279" stopIfTrue="1" operator="equal">
      <formula>0</formula>
    </cfRule>
    <cfRule type="cellIs" dxfId="797" priority="1278" stopIfTrue="1" operator="greaterThan">
      <formula>0.0000001</formula>
    </cfRule>
    <cfRule type="cellIs" dxfId="796" priority="1277" stopIfTrue="1" operator="equal">
      <formula>0</formula>
    </cfRule>
    <cfRule type="cellIs" dxfId="795" priority="1276" stopIfTrue="1" operator="greaterThan">
      <formula>0.0000001</formula>
    </cfRule>
    <cfRule type="cellIs" dxfId="794" priority="1275" stopIfTrue="1" operator="equal">
      <formula>0</formula>
    </cfRule>
    <cfRule type="cellIs" dxfId="793" priority="1274" stopIfTrue="1" operator="greaterThan">
      <formula>0.0000001</formula>
    </cfRule>
    <cfRule type="cellIs" dxfId="792" priority="1273" stopIfTrue="1" operator="equal">
      <formula>0</formula>
    </cfRule>
    <cfRule type="cellIs" dxfId="791" priority="1272" stopIfTrue="1" operator="greaterThan">
      <formula>0.0000001</formula>
    </cfRule>
    <cfRule type="cellIs" dxfId="790" priority="1271" stopIfTrue="1" operator="equal">
      <formula>0</formula>
    </cfRule>
    <cfRule type="cellIs" dxfId="789" priority="1270" stopIfTrue="1" operator="greaterThan">
      <formula>0.0000001</formula>
    </cfRule>
    <cfRule type="cellIs" dxfId="788" priority="1269" stopIfTrue="1" operator="equal">
      <formula>0</formula>
    </cfRule>
    <cfRule type="cellIs" dxfId="787" priority="1268" stopIfTrue="1" operator="greaterThan">
      <formula>0.0000001</formula>
    </cfRule>
    <cfRule type="cellIs" dxfId="786" priority="1267" stopIfTrue="1" operator="equal">
      <formula>0</formula>
    </cfRule>
    <cfRule type="cellIs" dxfId="785" priority="1266" stopIfTrue="1" operator="greaterThan">
      <formula>0.0000001</formula>
    </cfRule>
    <cfRule type="cellIs" dxfId="784" priority="1264" stopIfTrue="1" operator="greaterThan">
      <formula>0.0000001</formula>
    </cfRule>
    <cfRule type="cellIs" dxfId="783" priority="1263" stopIfTrue="1" operator="equal">
      <formula>0</formula>
    </cfRule>
    <cfRule type="cellIs" dxfId="782" priority="1262" stopIfTrue="1" operator="greaterThan">
      <formula>0.0000001</formula>
    </cfRule>
    <cfRule type="cellIs" dxfId="781" priority="1261" stopIfTrue="1" operator="equal">
      <formula>0</formula>
    </cfRule>
    <cfRule type="cellIs" dxfId="780" priority="1265" stopIfTrue="1" operator="equal">
      <formula>0</formula>
    </cfRule>
  </conditionalFormatting>
  <conditionalFormatting sqref="E20:L20">
    <cfRule type="cellIs" dxfId="779" priority="1260" stopIfTrue="1" operator="greaterThan">
      <formula>0.0000001</formula>
    </cfRule>
    <cfRule type="cellIs" dxfId="778" priority="1259" stopIfTrue="1" operator="equal">
      <formula>0</formula>
    </cfRule>
    <cfRule type="cellIs" dxfId="777" priority="1258" stopIfTrue="1" operator="greaterThan">
      <formula>0.0000001</formula>
    </cfRule>
    <cfRule type="cellIs" dxfId="776" priority="1257" stopIfTrue="1" operator="equal">
      <formula>0</formula>
    </cfRule>
    <cfRule type="cellIs" dxfId="775" priority="1256" stopIfTrue="1" operator="greaterThan">
      <formula>0.0000001</formula>
    </cfRule>
    <cfRule type="cellIs" dxfId="774" priority="1255" stopIfTrue="1" operator="equal">
      <formula>0</formula>
    </cfRule>
    <cfRule type="cellIs" dxfId="773" priority="1254" stopIfTrue="1" operator="greaterThan">
      <formula>0.0000001</formula>
    </cfRule>
    <cfRule type="cellIs" dxfId="772" priority="1253" stopIfTrue="1" operator="equal">
      <formula>0</formula>
    </cfRule>
    <cfRule type="cellIs" dxfId="771" priority="1252" stopIfTrue="1" operator="greaterThan">
      <formula>0.0000001</formula>
    </cfRule>
    <cfRule type="cellIs" dxfId="770" priority="1251" stopIfTrue="1" operator="equal">
      <formula>0</formula>
    </cfRule>
    <cfRule type="cellIs" dxfId="769" priority="1250" stopIfTrue="1" operator="greaterThan">
      <formula>0.0000001</formula>
    </cfRule>
    <cfRule type="cellIs" dxfId="768" priority="1249" stopIfTrue="1" operator="equal">
      <formula>0</formula>
    </cfRule>
    <cfRule type="cellIs" dxfId="767" priority="1248" stopIfTrue="1" operator="greaterThan">
      <formula>0.0000001</formula>
    </cfRule>
    <cfRule type="cellIs" dxfId="766" priority="1247" stopIfTrue="1" operator="equal">
      <formula>0</formula>
    </cfRule>
    <cfRule type="cellIs" dxfId="765" priority="1246" stopIfTrue="1" operator="greaterThan">
      <formula>0.0000001</formula>
    </cfRule>
    <cfRule type="cellIs" dxfId="764" priority="1245" stopIfTrue="1" operator="equal">
      <formula>0</formula>
    </cfRule>
    <cfRule type="cellIs" dxfId="763" priority="1244" stopIfTrue="1" operator="greaterThan">
      <formula>0.0000001</formula>
    </cfRule>
    <cfRule type="cellIs" dxfId="762" priority="1233" stopIfTrue="1" operator="equal">
      <formula>0</formula>
    </cfRule>
    <cfRule type="cellIs" dxfId="761" priority="1232" stopIfTrue="1" operator="greaterThan">
      <formula>0.0000001</formula>
    </cfRule>
    <cfRule type="cellIs" dxfId="760" priority="1231" stopIfTrue="1" operator="equal">
      <formula>0</formula>
    </cfRule>
    <cfRule type="cellIs" dxfId="759" priority="1243" stopIfTrue="1" operator="equal">
      <formula>0</formula>
    </cfRule>
    <cfRule type="cellIs" dxfId="758" priority="1242" stopIfTrue="1" operator="greaterThan">
      <formula>0.0000001</formula>
    </cfRule>
    <cfRule type="cellIs" dxfId="757" priority="1241" stopIfTrue="1" operator="equal">
      <formula>0</formula>
    </cfRule>
    <cfRule type="cellIs" dxfId="756" priority="1240" stopIfTrue="1" operator="greaterThan">
      <formula>0.0000001</formula>
    </cfRule>
    <cfRule type="cellIs" dxfId="755" priority="1239" stopIfTrue="1" operator="equal">
      <formula>0</formula>
    </cfRule>
    <cfRule type="cellIs" dxfId="754" priority="1238" stopIfTrue="1" operator="greaterThan">
      <formula>0.0000001</formula>
    </cfRule>
    <cfRule type="cellIs" dxfId="753" priority="1237" stopIfTrue="1" operator="equal">
      <formula>0</formula>
    </cfRule>
    <cfRule type="cellIs" dxfId="752" priority="1236" stopIfTrue="1" operator="greaterThan">
      <formula>0.0000001</formula>
    </cfRule>
    <cfRule type="cellIs" dxfId="751" priority="1235" stopIfTrue="1" operator="equal">
      <formula>0</formula>
    </cfRule>
    <cfRule type="cellIs" dxfId="750" priority="1234" stopIfTrue="1" operator="greaterThan">
      <formula>0.0000001</formula>
    </cfRule>
  </conditionalFormatting>
  <conditionalFormatting sqref="E22:L22">
    <cfRule type="cellIs" dxfId="749" priority="1215" stopIfTrue="1" operator="equal">
      <formula>0</formula>
    </cfRule>
    <cfRule type="cellIs" dxfId="748" priority="1201" stopIfTrue="1" operator="equal">
      <formula>0</formula>
    </cfRule>
    <cfRule type="cellIs" dxfId="747" priority="1212" stopIfTrue="1" operator="greaterThan">
      <formula>0.0000001</formula>
    </cfRule>
    <cfRule type="cellIs" dxfId="746" priority="1202" stopIfTrue="1" operator="greaterThan">
      <formula>0.0000001</formula>
    </cfRule>
    <cfRule type="cellIs" dxfId="745" priority="1203" stopIfTrue="1" operator="equal">
      <formula>0</formula>
    </cfRule>
    <cfRule type="cellIs" dxfId="744" priority="1204" stopIfTrue="1" operator="greaterThan">
      <formula>0.0000001</formula>
    </cfRule>
    <cfRule type="cellIs" dxfId="743" priority="1205" stopIfTrue="1" operator="equal">
      <formula>0</formula>
    </cfRule>
    <cfRule type="cellIs" dxfId="742" priority="1206" stopIfTrue="1" operator="greaterThan">
      <formula>0.0000001</formula>
    </cfRule>
    <cfRule type="cellIs" dxfId="741" priority="1207" stopIfTrue="1" operator="equal">
      <formula>0</formula>
    </cfRule>
    <cfRule type="cellIs" dxfId="740" priority="1208" stopIfTrue="1" operator="greaterThan">
      <formula>0.0000001</formula>
    </cfRule>
    <cfRule type="cellIs" dxfId="739" priority="1209" stopIfTrue="1" operator="equal">
      <formula>0</formula>
    </cfRule>
    <cfRule type="cellIs" dxfId="738" priority="1210" stopIfTrue="1" operator="greaterThan">
      <formula>0.0000001</formula>
    </cfRule>
    <cfRule type="cellIs" dxfId="737" priority="1211" stopIfTrue="1" operator="equal">
      <formula>0</formula>
    </cfRule>
    <cfRule type="cellIs" dxfId="736" priority="1213" stopIfTrue="1" operator="equal">
      <formula>0</formula>
    </cfRule>
    <cfRule type="cellIs" dxfId="735" priority="1214" stopIfTrue="1" operator="greaterThan">
      <formula>0.0000001</formula>
    </cfRule>
    <cfRule type="cellIs" dxfId="734" priority="1216" stopIfTrue="1" operator="greaterThan">
      <formula>0.0000001</formula>
    </cfRule>
    <cfRule type="cellIs" dxfId="733" priority="1217" stopIfTrue="1" operator="equal">
      <formula>0</formula>
    </cfRule>
    <cfRule type="cellIs" dxfId="732" priority="1218" stopIfTrue="1" operator="greaterThan">
      <formula>0.0000001</formula>
    </cfRule>
    <cfRule type="cellIs" dxfId="731" priority="1219" stopIfTrue="1" operator="equal">
      <formula>0</formula>
    </cfRule>
    <cfRule type="cellIs" dxfId="730" priority="1220" stopIfTrue="1" operator="greaterThan">
      <formula>0.0000001</formula>
    </cfRule>
    <cfRule type="cellIs" dxfId="729" priority="1221" stopIfTrue="1" operator="equal">
      <formula>0</formula>
    </cfRule>
    <cfRule type="cellIs" dxfId="728" priority="1222" stopIfTrue="1" operator="greaterThan">
      <formula>0.0000001</formula>
    </cfRule>
    <cfRule type="cellIs" dxfId="727" priority="1223" stopIfTrue="1" operator="equal">
      <formula>0</formula>
    </cfRule>
    <cfRule type="cellIs" dxfId="726" priority="1224" stopIfTrue="1" operator="greaterThan">
      <formula>0.0000001</formula>
    </cfRule>
    <cfRule type="cellIs" dxfId="725" priority="1225" stopIfTrue="1" operator="equal">
      <formula>0</formula>
    </cfRule>
    <cfRule type="cellIs" dxfId="724" priority="1226" stopIfTrue="1" operator="greaterThan">
      <formula>0.0000001</formula>
    </cfRule>
    <cfRule type="cellIs" dxfId="723" priority="1227" stopIfTrue="1" operator="equal">
      <formula>0</formula>
    </cfRule>
    <cfRule type="cellIs" dxfId="722" priority="1228" stopIfTrue="1" operator="greaterThan">
      <formula>0.0000001</formula>
    </cfRule>
    <cfRule type="cellIs" dxfId="721" priority="1230" stopIfTrue="1" operator="greaterThan">
      <formula>0.0000001</formula>
    </cfRule>
    <cfRule type="cellIs" dxfId="720" priority="1229" stopIfTrue="1" operator="equal">
      <formula>0</formula>
    </cfRule>
  </conditionalFormatting>
  <conditionalFormatting sqref="E26:L26">
    <cfRule type="cellIs" dxfId="719" priority="1156" stopIfTrue="1" operator="greaterThan">
      <formula>0.0000001</formula>
    </cfRule>
    <cfRule type="cellIs" dxfId="718" priority="1155" stopIfTrue="1" operator="equal">
      <formula>0</formula>
    </cfRule>
    <cfRule type="cellIs" dxfId="717" priority="1154" stopIfTrue="1" operator="greaterThan">
      <formula>0.0000001</formula>
    </cfRule>
    <cfRule type="cellIs" dxfId="716" priority="1153" stopIfTrue="1" operator="equal">
      <formula>0</formula>
    </cfRule>
    <cfRule type="cellIs" dxfId="715" priority="1152" stopIfTrue="1" operator="greaterThan">
      <formula>0.0000001</formula>
    </cfRule>
    <cfRule type="cellIs" dxfId="714" priority="1151" stopIfTrue="1" operator="equal">
      <formula>0</formula>
    </cfRule>
    <cfRule type="cellIs" dxfId="713" priority="1150" stopIfTrue="1" operator="greaterThan">
      <formula>0.0000001</formula>
    </cfRule>
    <cfRule type="cellIs" dxfId="712" priority="1149" stopIfTrue="1" operator="equal">
      <formula>0</formula>
    </cfRule>
    <cfRule type="cellIs" dxfId="711" priority="1148" stopIfTrue="1" operator="greaterThan">
      <formula>0.0000001</formula>
    </cfRule>
    <cfRule type="cellIs" dxfId="710" priority="1147" stopIfTrue="1" operator="equal">
      <formula>0</formula>
    </cfRule>
    <cfRule type="cellIs" dxfId="709" priority="1146" stopIfTrue="1" operator="greaterThan">
      <formula>0.0000001</formula>
    </cfRule>
    <cfRule type="cellIs" dxfId="708" priority="1145" stopIfTrue="1" operator="equal">
      <formula>0</formula>
    </cfRule>
    <cfRule type="cellIs" dxfId="707" priority="1144" stopIfTrue="1" operator="greaterThan">
      <formula>0.0000001</formula>
    </cfRule>
    <cfRule type="cellIs" dxfId="706" priority="1143" stopIfTrue="1" operator="equal">
      <formula>0</formula>
    </cfRule>
    <cfRule type="cellIs" dxfId="705" priority="1142" stopIfTrue="1" operator="greaterThan">
      <formula>0.0000001</formula>
    </cfRule>
    <cfRule type="cellIs" dxfId="704" priority="1141" stopIfTrue="1" operator="equal">
      <formula>0</formula>
    </cfRule>
    <cfRule type="cellIs" dxfId="703" priority="1166" stopIfTrue="1" operator="greaterThan">
      <formula>0.0000001</formula>
    </cfRule>
    <cfRule type="cellIs" dxfId="702" priority="1168" stopIfTrue="1" operator="greaterThan">
      <formula>0.0000001</formula>
    </cfRule>
    <cfRule type="cellIs" dxfId="701" priority="1170" stopIfTrue="1" operator="greaterThan">
      <formula>0.0000001</formula>
    </cfRule>
    <cfRule type="cellIs" dxfId="700" priority="1157" stopIfTrue="1" operator="equal">
      <formula>0</formula>
    </cfRule>
    <cfRule type="cellIs" dxfId="699" priority="1158" stopIfTrue="1" operator="greaterThan">
      <formula>0.0000001</formula>
    </cfRule>
    <cfRule type="cellIs" dxfId="698" priority="1159" stopIfTrue="1" operator="equal">
      <formula>0</formula>
    </cfRule>
    <cfRule type="cellIs" dxfId="697" priority="1160" stopIfTrue="1" operator="greaterThan">
      <formula>0.0000001</formula>
    </cfRule>
    <cfRule type="cellIs" dxfId="696" priority="1161" stopIfTrue="1" operator="equal">
      <formula>0</formula>
    </cfRule>
    <cfRule type="cellIs" dxfId="695" priority="1162" stopIfTrue="1" operator="greaterThan">
      <formula>0.0000001</formula>
    </cfRule>
    <cfRule type="cellIs" dxfId="694" priority="1163" stopIfTrue="1" operator="equal">
      <formula>0</formula>
    </cfRule>
    <cfRule type="cellIs" dxfId="693" priority="1164" stopIfTrue="1" operator="greaterThan">
      <formula>0.0000001</formula>
    </cfRule>
    <cfRule type="cellIs" dxfId="692" priority="1169" stopIfTrue="1" operator="equal">
      <formula>0</formula>
    </cfRule>
    <cfRule type="cellIs" dxfId="691" priority="1165" stopIfTrue="1" operator="equal">
      <formula>0</formula>
    </cfRule>
    <cfRule type="cellIs" dxfId="690" priority="1167" stopIfTrue="1" operator="equal">
      <formula>0</formula>
    </cfRule>
  </conditionalFormatting>
  <conditionalFormatting sqref="E28:L28">
    <cfRule type="cellIs" dxfId="689" priority="1140" stopIfTrue="1" operator="greaterThan">
      <formula>0.0000001</formula>
    </cfRule>
    <cfRule type="cellIs" dxfId="688" priority="1139" stopIfTrue="1" operator="equal">
      <formula>0</formula>
    </cfRule>
    <cfRule type="cellIs" dxfId="687" priority="1138" stopIfTrue="1" operator="greaterThan">
      <formula>0.0000001</formula>
    </cfRule>
    <cfRule type="cellIs" dxfId="686" priority="1137" stopIfTrue="1" operator="equal">
      <formula>0</formula>
    </cfRule>
    <cfRule type="cellIs" dxfId="685" priority="1136" stopIfTrue="1" operator="greaterThan">
      <formula>0.0000001</formula>
    </cfRule>
    <cfRule type="cellIs" dxfId="684" priority="1135" stopIfTrue="1" operator="equal">
      <formula>0</formula>
    </cfRule>
    <cfRule type="cellIs" dxfId="683" priority="1134" stopIfTrue="1" operator="greaterThan">
      <formula>0.0000001</formula>
    </cfRule>
    <cfRule type="cellIs" dxfId="682" priority="1133" stopIfTrue="1" operator="equal">
      <formula>0</formula>
    </cfRule>
    <cfRule type="cellIs" dxfId="681" priority="1132" stopIfTrue="1" operator="greaterThan">
      <formula>0.0000001</formula>
    </cfRule>
    <cfRule type="cellIs" dxfId="680" priority="1131" stopIfTrue="1" operator="equal">
      <formula>0</formula>
    </cfRule>
    <cfRule type="cellIs" dxfId="679" priority="1130" stopIfTrue="1" operator="greaterThan">
      <formula>0.0000001</formula>
    </cfRule>
    <cfRule type="cellIs" dxfId="678" priority="1128" stopIfTrue="1" operator="greaterThan">
      <formula>0.0000001</formula>
    </cfRule>
    <cfRule type="cellIs" dxfId="677" priority="1114" stopIfTrue="1" operator="greaterThan">
      <formula>0.0000001</formula>
    </cfRule>
    <cfRule type="cellIs" dxfId="676" priority="1113" stopIfTrue="1" operator="equal">
      <formula>0</formula>
    </cfRule>
    <cfRule type="cellIs" dxfId="675" priority="1112" stopIfTrue="1" operator="greaterThan">
      <formula>0.0000001</formula>
    </cfRule>
    <cfRule type="cellIs" dxfId="674" priority="1129" stopIfTrue="1" operator="equal">
      <formula>0</formula>
    </cfRule>
    <cfRule type="cellIs" dxfId="673" priority="1111" stopIfTrue="1" operator="equal">
      <formula>0</formula>
    </cfRule>
    <cfRule type="cellIs" dxfId="672" priority="1116" stopIfTrue="1" operator="greaterThan">
      <formula>0.0000001</formula>
    </cfRule>
    <cfRule type="cellIs" dxfId="671" priority="1117" stopIfTrue="1" operator="equal">
      <formula>0</formula>
    </cfRule>
    <cfRule type="cellIs" dxfId="670" priority="1118" stopIfTrue="1" operator="greaterThan">
      <formula>0.0000001</formula>
    </cfRule>
    <cfRule type="cellIs" dxfId="669" priority="1119" stopIfTrue="1" operator="equal">
      <formula>0</formula>
    </cfRule>
    <cfRule type="cellIs" dxfId="668" priority="1120" stopIfTrue="1" operator="greaterThan">
      <formula>0.0000001</formula>
    </cfRule>
    <cfRule type="cellIs" dxfId="667" priority="1115" stopIfTrue="1" operator="equal">
      <formula>0</formula>
    </cfRule>
    <cfRule type="cellIs" dxfId="666" priority="1122" stopIfTrue="1" operator="greaterThan">
      <formula>0.0000001</formula>
    </cfRule>
    <cfRule type="cellIs" dxfId="665" priority="1123" stopIfTrue="1" operator="equal">
      <formula>0</formula>
    </cfRule>
    <cfRule type="cellIs" dxfId="664" priority="1124" stopIfTrue="1" operator="greaterThan">
      <formula>0.0000001</formula>
    </cfRule>
    <cfRule type="cellIs" dxfId="663" priority="1125" stopIfTrue="1" operator="equal">
      <formula>0</formula>
    </cfRule>
    <cfRule type="cellIs" dxfId="662" priority="1126" stopIfTrue="1" operator="greaterThan">
      <formula>0.0000001</formula>
    </cfRule>
    <cfRule type="cellIs" dxfId="661" priority="1127" stopIfTrue="1" operator="equal">
      <formula>0</formula>
    </cfRule>
    <cfRule type="cellIs" dxfId="660" priority="1121" stopIfTrue="1" operator="equal">
      <formula>0</formula>
    </cfRule>
  </conditionalFormatting>
  <conditionalFormatting sqref="E30:L30">
    <cfRule type="cellIs" dxfId="659" priority="179" stopIfTrue="1" operator="equal">
      <formula>0</formula>
    </cfRule>
  </conditionalFormatting>
  <conditionalFormatting sqref="E32:L32">
    <cfRule type="cellIs" dxfId="658" priority="1052" stopIfTrue="1" operator="greaterThan">
      <formula>0.0000001</formula>
    </cfRule>
    <cfRule type="cellIs" dxfId="657" priority="1051" stopIfTrue="1" operator="equal">
      <formula>0</formula>
    </cfRule>
    <cfRule type="cellIs" dxfId="656" priority="1073" stopIfTrue="1" operator="equal">
      <formula>0</formula>
    </cfRule>
    <cfRule type="cellIs" dxfId="655" priority="1080" stopIfTrue="1" operator="greaterThan">
      <formula>0.0000001</formula>
    </cfRule>
    <cfRule type="cellIs" dxfId="654" priority="1079" stopIfTrue="1" operator="equal">
      <formula>0</formula>
    </cfRule>
    <cfRule type="cellIs" dxfId="653" priority="1078" stopIfTrue="1" operator="greaterThan">
      <formula>0.0000001</formula>
    </cfRule>
    <cfRule type="cellIs" dxfId="652" priority="1077" stopIfTrue="1" operator="equal">
      <formula>0</formula>
    </cfRule>
    <cfRule type="cellIs" dxfId="651" priority="1076" stopIfTrue="1" operator="greaterThan">
      <formula>0.0000001</formula>
    </cfRule>
    <cfRule type="cellIs" dxfId="650" priority="1075" stopIfTrue="1" operator="equal">
      <formula>0</formula>
    </cfRule>
    <cfRule type="cellIs" dxfId="649" priority="1074" stopIfTrue="1" operator="greaterThan">
      <formula>0.0000001</formula>
    </cfRule>
    <cfRule type="cellIs" dxfId="648" priority="1072" stopIfTrue="1" operator="greaterThan">
      <formula>0.0000001</formula>
    </cfRule>
    <cfRule type="cellIs" dxfId="647" priority="1071" stopIfTrue="1" operator="equal">
      <formula>0</formula>
    </cfRule>
    <cfRule type="cellIs" dxfId="646" priority="1070" stopIfTrue="1" operator="greaterThan">
      <formula>0.0000001</formula>
    </cfRule>
    <cfRule type="cellIs" dxfId="645" priority="1069" stopIfTrue="1" operator="equal">
      <formula>0</formula>
    </cfRule>
    <cfRule type="cellIs" dxfId="644" priority="1068" stopIfTrue="1" operator="greaterThan">
      <formula>0.0000001</formula>
    </cfRule>
    <cfRule type="cellIs" dxfId="643" priority="1067" stopIfTrue="1" operator="equal">
      <formula>0</formula>
    </cfRule>
    <cfRule type="cellIs" dxfId="642" priority="1066" stopIfTrue="1" operator="greaterThan">
      <formula>0.0000001</formula>
    </cfRule>
    <cfRule type="cellIs" dxfId="641" priority="1065" stopIfTrue="1" operator="equal">
      <formula>0</formula>
    </cfRule>
    <cfRule type="cellIs" dxfId="640" priority="1064" stopIfTrue="1" operator="greaterThan">
      <formula>0.0000001</formula>
    </cfRule>
    <cfRule type="cellIs" dxfId="639" priority="1063" stopIfTrue="1" operator="equal">
      <formula>0</formula>
    </cfRule>
    <cfRule type="cellIs" dxfId="638" priority="1062" stopIfTrue="1" operator="greaterThan">
      <formula>0.0000001</formula>
    </cfRule>
    <cfRule type="cellIs" dxfId="637" priority="1061" stopIfTrue="1" operator="equal">
      <formula>0</formula>
    </cfRule>
    <cfRule type="cellIs" dxfId="636" priority="1060" stopIfTrue="1" operator="greaterThan">
      <formula>0.0000001</formula>
    </cfRule>
    <cfRule type="cellIs" dxfId="635" priority="1059" stopIfTrue="1" operator="equal">
      <formula>0</formula>
    </cfRule>
    <cfRule type="cellIs" dxfId="634" priority="1058" stopIfTrue="1" operator="greaterThan">
      <formula>0.0000001</formula>
    </cfRule>
    <cfRule type="cellIs" dxfId="633" priority="1057" stopIfTrue="1" operator="equal">
      <formula>0</formula>
    </cfRule>
    <cfRule type="cellIs" dxfId="632" priority="1056" stopIfTrue="1" operator="greaterThan">
      <formula>0.0000001</formula>
    </cfRule>
    <cfRule type="cellIs" dxfId="631" priority="1055" stopIfTrue="1" operator="equal">
      <formula>0</formula>
    </cfRule>
    <cfRule type="cellIs" dxfId="630" priority="1054" stopIfTrue="1" operator="greaterThan">
      <formula>0.0000001</formula>
    </cfRule>
    <cfRule type="cellIs" dxfId="629" priority="1053" stopIfTrue="1" operator="equal">
      <formula>0</formula>
    </cfRule>
  </conditionalFormatting>
  <conditionalFormatting sqref="E34:L34">
    <cfRule type="cellIs" dxfId="628" priority="1022" stopIfTrue="1" operator="greaterThan">
      <formula>0.0000001</formula>
    </cfRule>
    <cfRule type="cellIs" dxfId="627" priority="149" stopIfTrue="1" operator="equal">
      <formula>0</formula>
    </cfRule>
    <cfRule type="cellIs" dxfId="626" priority="1050" stopIfTrue="1" operator="greaterThan">
      <formula>0.0000001</formula>
    </cfRule>
    <cfRule type="cellIs" dxfId="625" priority="1023" stopIfTrue="1" operator="equal">
      <formula>0</formula>
    </cfRule>
    <cfRule type="cellIs" dxfId="624" priority="1024" stopIfTrue="1" operator="greaterThan">
      <formula>0.0000001</formula>
    </cfRule>
    <cfRule type="cellIs" dxfId="623" priority="1025" stopIfTrue="1" operator="equal">
      <formula>0</formula>
    </cfRule>
    <cfRule type="cellIs" dxfId="622" priority="1026" stopIfTrue="1" operator="greaterThan">
      <formula>0.0000001</formula>
    </cfRule>
    <cfRule type="cellIs" dxfId="621" priority="1027" stopIfTrue="1" operator="equal">
      <formula>0</formula>
    </cfRule>
    <cfRule type="cellIs" dxfId="620" priority="1028" stopIfTrue="1" operator="greaterThan">
      <formula>0.0000001</formula>
    </cfRule>
    <cfRule type="cellIs" dxfId="619" priority="1029" stopIfTrue="1" operator="equal">
      <formula>0</formula>
    </cfRule>
    <cfRule type="cellIs" dxfId="618" priority="1030" stopIfTrue="1" operator="greaterThan">
      <formula>0.0000001</formula>
    </cfRule>
    <cfRule type="cellIs" dxfId="617" priority="1031" stopIfTrue="1" operator="equal">
      <formula>0</formula>
    </cfRule>
    <cfRule type="cellIs" dxfId="616" priority="1032" stopIfTrue="1" operator="greaterThan">
      <formula>0.0000001</formula>
    </cfRule>
    <cfRule type="cellIs" dxfId="615" priority="1033" stopIfTrue="1" operator="equal">
      <formula>0</formula>
    </cfRule>
    <cfRule type="cellIs" dxfId="614" priority="1034" stopIfTrue="1" operator="greaterThan">
      <formula>0.0000001</formula>
    </cfRule>
    <cfRule type="cellIs" dxfId="613" priority="1035" stopIfTrue="1" operator="equal">
      <formula>0</formula>
    </cfRule>
    <cfRule type="cellIs" dxfId="612" priority="1036" stopIfTrue="1" operator="greaterThan">
      <formula>0.0000001</formula>
    </cfRule>
    <cfRule type="cellIs" dxfId="611" priority="1037" stopIfTrue="1" operator="equal">
      <formula>0</formula>
    </cfRule>
    <cfRule type="cellIs" dxfId="610" priority="1038" stopIfTrue="1" operator="greaterThan">
      <formula>0.0000001</formula>
    </cfRule>
    <cfRule type="cellIs" dxfId="609" priority="1039" stopIfTrue="1" operator="equal">
      <formula>0</formula>
    </cfRule>
    <cfRule type="cellIs" dxfId="608" priority="1040" stopIfTrue="1" operator="greaterThan">
      <formula>0.0000001</formula>
    </cfRule>
    <cfRule type="cellIs" dxfId="607" priority="1041" stopIfTrue="1" operator="equal">
      <formula>0</formula>
    </cfRule>
    <cfRule type="cellIs" dxfId="606" priority="1044" stopIfTrue="1" operator="greaterThan">
      <formula>0.0000001</formula>
    </cfRule>
    <cfRule type="cellIs" dxfId="605" priority="1042" stopIfTrue="1" operator="greaterThan">
      <formula>0.0000001</formula>
    </cfRule>
    <cfRule type="cellIs" dxfId="604" priority="1043" stopIfTrue="1" operator="equal">
      <formula>0</formula>
    </cfRule>
    <cfRule type="cellIs" dxfId="603" priority="1045" stopIfTrue="1" operator="equal">
      <formula>0</formula>
    </cfRule>
    <cfRule type="cellIs" dxfId="602" priority="1046" stopIfTrue="1" operator="greaterThan">
      <formula>0.0000001</formula>
    </cfRule>
    <cfRule type="cellIs" dxfId="601" priority="1047" stopIfTrue="1" operator="equal">
      <formula>0</formula>
    </cfRule>
    <cfRule type="cellIs" dxfId="600" priority="1048" stopIfTrue="1" operator="greaterThan">
      <formula>0.0000001</formula>
    </cfRule>
    <cfRule type="cellIs" dxfId="599" priority="1049" stopIfTrue="1" operator="equal">
      <formula>0</formula>
    </cfRule>
  </conditionalFormatting>
  <conditionalFormatting sqref="E36:L36">
    <cfRule type="cellIs" dxfId="598" priority="991" stopIfTrue="1" operator="equal">
      <formula>0</formula>
    </cfRule>
    <cfRule type="cellIs" dxfId="597" priority="1007" stopIfTrue="1" operator="equal">
      <formula>0</formula>
    </cfRule>
    <cfRule type="cellIs" dxfId="596" priority="1019" stopIfTrue="1" operator="equal">
      <formula>0</formula>
    </cfRule>
    <cfRule type="cellIs" dxfId="595" priority="1018" stopIfTrue="1" operator="greaterThan">
      <formula>0.0000001</formula>
    </cfRule>
    <cfRule type="cellIs" dxfId="594" priority="1017" stopIfTrue="1" operator="equal">
      <formula>0</formula>
    </cfRule>
    <cfRule type="cellIs" dxfId="593" priority="1016" stopIfTrue="1" operator="greaterThan">
      <formula>0.0000001</formula>
    </cfRule>
    <cfRule type="cellIs" dxfId="592" priority="1015" stopIfTrue="1" operator="equal">
      <formula>0</formula>
    </cfRule>
    <cfRule type="cellIs" dxfId="591" priority="1014" stopIfTrue="1" operator="greaterThan">
      <formula>0.0000001</formula>
    </cfRule>
    <cfRule type="cellIs" dxfId="590" priority="1013" stopIfTrue="1" operator="equal">
      <formula>0</formula>
    </cfRule>
    <cfRule type="cellIs" dxfId="589" priority="1012" stopIfTrue="1" operator="greaterThan">
      <formula>0.0000001</formula>
    </cfRule>
    <cfRule type="cellIs" dxfId="588" priority="1011" stopIfTrue="1" operator="equal">
      <formula>0</formula>
    </cfRule>
    <cfRule type="cellIs" dxfId="587" priority="1010" stopIfTrue="1" operator="greaterThan">
      <formula>0.0000001</formula>
    </cfRule>
    <cfRule type="cellIs" dxfId="586" priority="1009" stopIfTrue="1" operator="equal">
      <formula>0</formula>
    </cfRule>
    <cfRule type="cellIs" dxfId="585" priority="1008" stopIfTrue="1" operator="greaterThan">
      <formula>0.0000001</formula>
    </cfRule>
    <cfRule type="cellIs" dxfId="584" priority="1020" stopIfTrue="1" operator="greaterThan">
      <formula>0.0000001</formula>
    </cfRule>
    <cfRule type="cellIs" dxfId="583" priority="1006" stopIfTrue="1" operator="greaterThan">
      <formula>0.0000001</formula>
    </cfRule>
    <cfRule type="cellIs" dxfId="582" priority="1005" stopIfTrue="1" operator="equal">
      <formula>0</formula>
    </cfRule>
    <cfRule type="cellIs" dxfId="581" priority="1004" stopIfTrue="1" operator="greaterThan">
      <formula>0.0000001</formula>
    </cfRule>
    <cfRule type="cellIs" dxfId="580" priority="1003" stopIfTrue="1" operator="equal">
      <formula>0</formula>
    </cfRule>
    <cfRule type="cellIs" dxfId="579" priority="1002" stopIfTrue="1" operator="greaterThan">
      <formula>0.0000001</formula>
    </cfRule>
    <cfRule type="cellIs" dxfId="578" priority="1001" stopIfTrue="1" operator="equal">
      <formula>0</formula>
    </cfRule>
    <cfRule type="cellIs" dxfId="577" priority="1000" stopIfTrue="1" operator="greaterThan">
      <formula>0.0000001</formula>
    </cfRule>
    <cfRule type="cellIs" dxfId="576" priority="999" stopIfTrue="1" operator="equal">
      <formula>0</formula>
    </cfRule>
    <cfRule type="cellIs" dxfId="575" priority="998" stopIfTrue="1" operator="greaterThan">
      <formula>0.0000001</formula>
    </cfRule>
    <cfRule type="cellIs" dxfId="574" priority="997" stopIfTrue="1" operator="equal">
      <formula>0</formula>
    </cfRule>
    <cfRule type="cellIs" dxfId="573" priority="996" stopIfTrue="1" operator="greaterThan">
      <formula>0.0000001</formula>
    </cfRule>
    <cfRule type="cellIs" dxfId="572" priority="995" stopIfTrue="1" operator="equal">
      <formula>0</formula>
    </cfRule>
    <cfRule type="cellIs" dxfId="571" priority="994" stopIfTrue="1" operator="greaterThan">
      <formula>0.0000001</formula>
    </cfRule>
    <cfRule type="cellIs" dxfId="570" priority="993" stopIfTrue="1" operator="equal">
      <formula>0</formula>
    </cfRule>
    <cfRule type="cellIs" dxfId="569" priority="992" stopIfTrue="1" operator="greaterThan">
      <formula>0.0000001</formula>
    </cfRule>
  </conditionalFormatting>
  <conditionalFormatting sqref="E38:L38">
    <cfRule type="cellIs" dxfId="568" priority="961" stopIfTrue="1" operator="equal">
      <formula>0</formula>
    </cfRule>
    <cfRule type="cellIs" dxfId="567" priority="976" stopIfTrue="1" operator="greaterThan">
      <formula>0.0000001</formula>
    </cfRule>
    <cfRule type="cellIs" dxfId="566" priority="990" stopIfTrue="1" operator="greaterThan">
      <formula>0.0000001</formula>
    </cfRule>
    <cfRule type="cellIs" dxfId="565" priority="989" stopIfTrue="1" operator="equal">
      <formula>0</formula>
    </cfRule>
    <cfRule type="cellIs" dxfId="564" priority="988" stopIfTrue="1" operator="greaterThan">
      <formula>0.0000001</formula>
    </cfRule>
    <cfRule type="cellIs" dxfId="563" priority="987" stopIfTrue="1" operator="equal">
      <formula>0</formula>
    </cfRule>
    <cfRule type="cellIs" dxfId="562" priority="986" stopIfTrue="1" operator="greaterThan">
      <formula>0.0000001</formula>
    </cfRule>
    <cfRule type="cellIs" dxfId="561" priority="985" stopIfTrue="1" operator="equal">
      <formula>0</formula>
    </cfRule>
    <cfRule type="cellIs" dxfId="560" priority="984" stopIfTrue="1" operator="greaterThan">
      <formula>0.0000001</formula>
    </cfRule>
    <cfRule type="cellIs" dxfId="559" priority="983" stopIfTrue="1" operator="equal">
      <formula>0</formula>
    </cfRule>
    <cfRule type="cellIs" dxfId="558" priority="982" stopIfTrue="1" operator="greaterThan">
      <formula>0.0000001</formula>
    </cfRule>
    <cfRule type="cellIs" dxfId="557" priority="981" stopIfTrue="1" operator="equal">
      <formula>0</formula>
    </cfRule>
    <cfRule type="cellIs" dxfId="556" priority="980" stopIfTrue="1" operator="greaterThan">
      <formula>0.0000001</formula>
    </cfRule>
    <cfRule type="cellIs" dxfId="555" priority="979" stopIfTrue="1" operator="equal">
      <formula>0</formula>
    </cfRule>
    <cfRule type="cellIs" dxfId="554" priority="978" stopIfTrue="1" operator="greaterThan">
      <formula>0.0000001</formula>
    </cfRule>
    <cfRule type="cellIs" dxfId="553" priority="977" stopIfTrue="1" operator="equal">
      <formula>0</formula>
    </cfRule>
    <cfRule type="cellIs" dxfId="552" priority="975" stopIfTrue="1" operator="equal">
      <formula>0</formula>
    </cfRule>
    <cfRule type="cellIs" dxfId="551" priority="974" stopIfTrue="1" operator="greaterThan">
      <formula>0.0000001</formula>
    </cfRule>
    <cfRule type="cellIs" dxfId="550" priority="973" stopIfTrue="1" operator="equal">
      <formula>0</formula>
    </cfRule>
    <cfRule type="cellIs" dxfId="549" priority="972" stopIfTrue="1" operator="greaterThan">
      <formula>0.0000001</formula>
    </cfRule>
    <cfRule type="cellIs" dxfId="548" priority="971" stopIfTrue="1" operator="equal">
      <formula>0</formula>
    </cfRule>
    <cfRule type="cellIs" dxfId="547" priority="970" stopIfTrue="1" operator="greaterThan">
      <formula>0.0000001</formula>
    </cfRule>
    <cfRule type="cellIs" dxfId="546" priority="969" stopIfTrue="1" operator="equal">
      <formula>0</formula>
    </cfRule>
    <cfRule type="cellIs" dxfId="545" priority="968" stopIfTrue="1" operator="greaterThan">
      <formula>0.0000001</formula>
    </cfRule>
    <cfRule type="cellIs" dxfId="544" priority="967" stopIfTrue="1" operator="equal">
      <formula>0</formula>
    </cfRule>
    <cfRule type="cellIs" dxfId="543" priority="966" stopIfTrue="1" operator="greaterThan">
      <formula>0.0000001</formula>
    </cfRule>
    <cfRule type="cellIs" dxfId="542" priority="962" stopIfTrue="1" operator="greaterThan">
      <formula>0.0000001</formula>
    </cfRule>
    <cfRule type="cellIs" dxfId="541" priority="965" stopIfTrue="1" operator="equal">
      <formula>0</formula>
    </cfRule>
    <cfRule type="cellIs" dxfId="540" priority="964" stopIfTrue="1" operator="greaterThan">
      <formula>0.0000001</formula>
    </cfRule>
    <cfRule type="cellIs" dxfId="539" priority="963" stopIfTrue="1" operator="equal">
      <formula>0</formula>
    </cfRule>
  </conditionalFormatting>
  <conditionalFormatting sqref="E40:L40">
    <cfRule type="cellIs" dxfId="538" priority="950" stopIfTrue="1" operator="greaterThan">
      <formula>0.0000001</formula>
    </cfRule>
    <cfRule type="cellIs" dxfId="537" priority="931" stopIfTrue="1" operator="equal">
      <formula>0</formula>
    </cfRule>
    <cfRule type="cellIs" dxfId="536" priority="959" stopIfTrue="1" operator="equal">
      <formula>0</formula>
    </cfRule>
    <cfRule type="cellIs" dxfId="535" priority="958" stopIfTrue="1" operator="greaterThan">
      <formula>0.0000001</formula>
    </cfRule>
    <cfRule type="cellIs" dxfId="534" priority="957" stopIfTrue="1" operator="equal">
      <formula>0</formula>
    </cfRule>
    <cfRule type="cellIs" dxfId="533" priority="956" stopIfTrue="1" operator="greaterThan">
      <formula>0.0000001</formula>
    </cfRule>
    <cfRule type="cellIs" dxfId="532" priority="955" stopIfTrue="1" operator="equal">
      <formula>0</formula>
    </cfRule>
    <cfRule type="cellIs" dxfId="531" priority="954" stopIfTrue="1" operator="greaterThan">
      <formula>0.0000001</formula>
    </cfRule>
    <cfRule type="cellIs" dxfId="530" priority="953" stopIfTrue="1" operator="equal">
      <formula>0</formula>
    </cfRule>
    <cfRule type="cellIs" dxfId="529" priority="952" stopIfTrue="1" operator="greaterThan">
      <formula>0.0000001</formula>
    </cfRule>
    <cfRule type="cellIs" dxfId="528" priority="951" stopIfTrue="1" operator="equal">
      <formula>0</formula>
    </cfRule>
    <cfRule type="cellIs" dxfId="527" priority="939" stopIfTrue="1" operator="equal">
      <formula>0</formula>
    </cfRule>
    <cfRule type="cellIs" dxfId="526" priority="949" stopIfTrue="1" operator="equal">
      <formula>0</formula>
    </cfRule>
    <cfRule type="cellIs" dxfId="525" priority="948" stopIfTrue="1" operator="greaterThan">
      <formula>0.0000001</formula>
    </cfRule>
    <cfRule type="cellIs" dxfId="524" priority="947" stopIfTrue="1" operator="equal">
      <formula>0</formula>
    </cfRule>
    <cfRule type="cellIs" dxfId="523" priority="946" stopIfTrue="1" operator="greaterThan">
      <formula>0.0000001</formula>
    </cfRule>
    <cfRule type="cellIs" dxfId="522" priority="945" stopIfTrue="1" operator="equal">
      <formula>0</formula>
    </cfRule>
    <cfRule type="cellIs" dxfId="521" priority="944" stopIfTrue="1" operator="greaterThan">
      <formula>0.0000001</formula>
    </cfRule>
    <cfRule type="cellIs" dxfId="520" priority="943" stopIfTrue="1" operator="equal">
      <formula>0</formula>
    </cfRule>
    <cfRule type="cellIs" dxfId="519" priority="942" stopIfTrue="1" operator="greaterThan">
      <formula>0.0000001</formula>
    </cfRule>
    <cfRule type="cellIs" dxfId="518" priority="941" stopIfTrue="1" operator="equal">
      <formula>0</formula>
    </cfRule>
    <cfRule type="cellIs" dxfId="517" priority="940" stopIfTrue="1" operator="greaterThan">
      <formula>0.0000001</formula>
    </cfRule>
    <cfRule type="cellIs" dxfId="516" priority="960" stopIfTrue="1" operator="greaterThan">
      <formula>0.0000001</formula>
    </cfRule>
    <cfRule type="cellIs" dxfId="515" priority="938" stopIfTrue="1" operator="greaterThan">
      <formula>0.0000001</formula>
    </cfRule>
    <cfRule type="cellIs" dxfId="514" priority="937" stopIfTrue="1" operator="equal">
      <formula>0</formula>
    </cfRule>
    <cfRule type="cellIs" dxfId="513" priority="936" stopIfTrue="1" operator="greaterThan">
      <formula>0.0000001</formula>
    </cfRule>
    <cfRule type="cellIs" dxfId="512" priority="935" stopIfTrue="1" operator="equal">
      <formula>0</formula>
    </cfRule>
    <cfRule type="cellIs" dxfId="511" priority="934" stopIfTrue="1" operator="greaterThan">
      <formula>0.0000001</formula>
    </cfRule>
    <cfRule type="cellIs" dxfId="510" priority="933" stopIfTrue="1" operator="equal">
      <formula>0</formula>
    </cfRule>
    <cfRule type="cellIs" dxfId="509" priority="932" stopIfTrue="1" operator="greaterThan">
      <formula>0.0000001</formula>
    </cfRule>
  </conditionalFormatting>
  <conditionalFormatting sqref="E42:L42">
    <cfRule type="cellIs" dxfId="508" priority="916" stopIfTrue="1" operator="greaterThan">
      <formula>0.0000001</formula>
    </cfRule>
    <cfRule type="cellIs" dxfId="507" priority="924" stopIfTrue="1" operator="greaterThan">
      <formula>0.0000001</formula>
    </cfRule>
    <cfRule type="cellIs" dxfId="506" priority="930" stopIfTrue="1" operator="greaterThan">
      <formula>0.0000001</formula>
    </cfRule>
    <cfRule type="cellIs" dxfId="505" priority="929" stopIfTrue="1" operator="equal">
      <formula>0</formula>
    </cfRule>
    <cfRule type="cellIs" dxfId="504" priority="928" stopIfTrue="1" operator="greaterThan">
      <formula>0.0000001</formula>
    </cfRule>
    <cfRule type="cellIs" dxfId="503" priority="927" stopIfTrue="1" operator="equal">
      <formula>0</formula>
    </cfRule>
    <cfRule type="cellIs" dxfId="502" priority="926" stopIfTrue="1" operator="greaterThan">
      <formula>0.0000001</formula>
    </cfRule>
    <cfRule type="cellIs" dxfId="501" priority="925" stopIfTrue="1" operator="equal">
      <formula>0</formula>
    </cfRule>
    <cfRule type="cellIs" dxfId="500" priority="923" stopIfTrue="1" operator="equal">
      <formula>0</formula>
    </cfRule>
    <cfRule type="cellIs" dxfId="499" priority="922" stopIfTrue="1" operator="greaterThan">
      <formula>0.0000001</formula>
    </cfRule>
    <cfRule type="cellIs" dxfId="498" priority="921" stopIfTrue="1" operator="equal">
      <formula>0</formula>
    </cfRule>
    <cfRule type="cellIs" dxfId="497" priority="920" stopIfTrue="1" operator="greaterThan">
      <formula>0.0000001</formula>
    </cfRule>
    <cfRule type="cellIs" dxfId="496" priority="919" stopIfTrue="1" operator="equal">
      <formula>0</formula>
    </cfRule>
    <cfRule type="cellIs" dxfId="495" priority="918" stopIfTrue="1" operator="greaterThan">
      <formula>0.0000001</formula>
    </cfRule>
    <cfRule type="cellIs" dxfId="494" priority="917" stopIfTrue="1" operator="equal">
      <formula>0</formula>
    </cfRule>
    <cfRule type="cellIs" dxfId="493" priority="905" stopIfTrue="1" operator="equal">
      <formula>0</formula>
    </cfRule>
    <cfRule type="cellIs" dxfId="492" priority="915" stopIfTrue="1" operator="equal">
      <formula>0</formula>
    </cfRule>
    <cfRule type="cellIs" dxfId="491" priority="914" stopIfTrue="1" operator="greaterThan">
      <formula>0.0000001</formula>
    </cfRule>
    <cfRule type="cellIs" dxfId="490" priority="913" stopIfTrue="1" operator="equal">
      <formula>0</formula>
    </cfRule>
    <cfRule type="cellIs" dxfId="489" priority="912" stopIfTrue="1" operator="greaterThan">
      <formula>0.0000001</formula>
    </cfRule>
    <cfRule type="cellIs" dxfId="488" priority="911" stopIfTrue="1" operator="equal">
      <formula>0</formula>
    </cfRule>
    <cfRule type="cellIs" dxfId="487" priority="910" stopIfTrue="1" operator="greaterThan">
      <formula>0.0000001</formula>
    </cfRule>
    <cfRule type="cellIs" dxfId="486" priority="909" stopIfTrue="1" operator="equal">
      <formula>0</formula>
    </cfRule>
    <cfRule type="cellIs" dxfId="485" priority="908" stopIfTrue="1" operator="greaterThan">
      <formula>0.0000001</formula>
    </cfRule>
    <cfRule type="cellIs" dxfId="484" priority="907" stopIfTrue="1" operator="equal">
      <formula>0</formula>
    </cfRule>
    <cfRule type="cellIs" dxfId="483" priority="906" stopIfTrue="1" operator="greaterThan">
      <formula>0.0000001</formula>
    </cfRule>
    <cfRule type="cellIs" dxfId="482" priority="904" stopIfTrue="1" operator="greaterThan">
      <formula>0.0000001</formula>
    </cfRule>
    <cfRule type="cellIs" dxfId="481" priority="903" stopIfTrue="1" operator="equal">
      <formula>0</formula>
    </cfRule>
    <cfRule type="cellIs" dxfId="480" priority="902" stopIfTrue="1" operator="greaterThan">
      <formula>0.0000001</formula>
    </cfRule>
    <cfRule type="cellIs" dxfId="479" priority="901" stopIfTrue="1" operator="equal">
      <formula>0</formula>
    </cfRule>
  </conditionalFormatting>
  <conditionalFormatting sqref="E44:L44">
    <cfRule type="cellIs" dxfId="478" priority="599" stopIfTrue="1" operator="equal">
      <formula>0</formula>
    </cfRule>
    <cfRule type="cellIs" dxfId="477" priority="600" stopIfTrue="1" operator="greaterThan">
      <formula>0.0000001</formula>
    </cfRule>
    <cfRule type="cellIs" dxfId="476" priority="572" stopIfTrue="1" operator="greaterThan">
      <formula>0.0000001</formula>
    </cfRule>
    <cfRule type="cellIs" dxfId="475" priority="573" stopIfTrue="1" operator="equal">
      <formula>0</formula>
    </cfRule>
    <cfRule type="cellIs" dxfId="474" priority="574" stopIfTrue="1" operator="greaterThan">
      <formula>0.0000001</formula>
    </cfRule>
    <cfRule type="cellIs" dxfId="473" priority="575" stopIfTrue="1" operator="equal">
      <formula>0</formula>
    </cfRule>
    <cfRule type="cellIs" dxfId="472" priority="576" stopIfTrue="1" operator="greaterThan">
      <formula>0.0000001</formula>
    </cfRule>
    <cfRule type="cellIs" dxfId="471" priority="579" stopIfTrue="1" operator="equal">
      <formula>0</formula>
    </cfRule>
    <cfRule type="cellIs" dxfId="470" priority="577" stopIfTrue="1" operator="equal">
      <formula>0</formula>
    </cfRule>
    <cfRule type="cellIs" dxfId="469" priority="578" stopIfTrue="1" operator="greaterThan">
      <formula>0.0000001</formula>
    </cfRule>
    <cfRule type="cellIs" dxfId="468" priority="580" stopIfTrue="1" operator="greaterThan">
      <formula>0.0000001</formula>
    </cfRule>
    <cfRule type="cellIs" dxfId="467" priority="581" stopIfTrue="1" operator="equal">
      <formula>0</formula>
    </cfRule>
    <cfRule type="cellIs" dxfId="466" priority="582" stopIfTrue="1" operator="greaterThan">
      <formula>0.0000001</formula>
    </cfRule>
    <cfRule type="cellIs" dxfId="465" priority="583" stopIfTrue="1" operator="equal">
      <formula>0</formula>
    </cfRule>
    <cfRule type="cellIs" dxfId="464" priority="584" stopIfTrue="1" operator="greaterThan">
      <formula>0.0000001</formula>
    </cfRule>
    <cfRule type="cellIs" dxfId="463" priority="585" stopIfTrue="1" operator="equal">
      <formula>0</formula>
    </cfRule>
    <cfRule type="cellIs" dxfId="462" priority="586" stopIfTrue="1" operator="greaterThan">
      <formula>0.0000001</formula>
    </cfRule>
    <cfRule type="cellIs" dxfId="461" priority="587" stopIfTrue="1" operator="equal">
      <formula>0</formula>
    </cfRule>
    <cfRule type="cellIs" dxfId="460" priority="571" stopIfTrue="1" operator="equal">
      <formula>0</formula>
    </cfRule>
    <cfRule type="cellIs" dxfId="459" priority="589" stopIfTrue="1" operator="equal">
      <formula>0</formula>
    </cfRule>
    <cfRule type="cellIs" dxfId="458" priority="590" stopIfTrue="1" operator="greaterThan">
      <formula>0.0000001</formula>
    </cfRule>
    <cfRule type="cellIs" dxfId="457" priority="591" stopIfTrue="1" operator="equal">
      <formula>0</formula>
    </cfRule>
    <cfRule type="cellIs" dxfId="456" priority="592" stopIfTrue="1" operator="greaterThan">
      <formula>0.0000001</formula>
    </cfRule>
    <cfRule type="cellIs" dxfId="455" priority="593" stopIfTrue="1" operator="equal">
      <formula>0</formula>
    </cfRule>
    <cfRule type="cellIs" dxfId="454" priority="594" stopIfTrue="1" operator="greaterThan">
      <formula>0.0000001</formula>
    </cfRule>
    <cfRule type="cellIs" dxfId="453" priority="595" stopIfTrue="1" operator="equal">
      <formula>0</formula>
    </cfRule>
    <cfRule type="cellIs" dxfId="452" priority="596" stopIfTrue="1" operator="greaterThan">
      <formula>0.0000001</formula>
    </cfRule>
    <cfRule type="cellIs" dxfId="451" priority="597" stopIfTrue="1" operator="equal">
      <formula>0</formula>
    </cfRule>
    <cfRule type="cellIs" dxfId="450" priority="598" stopIfTrue="1" operator="greaterThan">
      <formula>0.0000001</formula>
    </cfRule>
    <cfRule type="cellIs" dxfId="449" priority="588" stopIfTrue="1" operator="greaterThan">
      <formula>0.0000001</formula>
    </cfRule>
  </conditionalFormatting>
  <conditionalFormatting sqref="E46:L46">
    <cfRule type="cellIs" dxfId="448" priority="390" stopIfTrue="1" operator="greaterThan">
      <formula>0.0000001</formula>
    </cfRule>
    <cfRule type="cellIs" dxfId="447" priority="541" stopIfTrue="1" operator="equal">
      <formula>0</formula>
    </cfRule>
    <cfRule type="cellIs" dxfId="446" priority="542" stopIfTrue="1" operator="greaterThan">
      <formula>0.0000001</formula>
    </cfRule>
    <cfRule type="cellIs" dxfId="445" priority="543" stopIfTrue="1" operator="equal">
      <formula>0</formula>
    </cfRule>
    <cfRule type="cellIs" dxfId="444" priority="544" stopIfTrue="1" operator="greaterThan">
      <formula>0.0000001</formula>
    </cfRule>
    <cfRule type="cellIs" dxfId="443" priority="545" stopIfTrue="1" operator="equal">
      <formula>0</formula>
    </cfRule>
    <cfRule type="cellIs" dxfId="442" priority="546" stopIfTrue="1" operator="greaterThan">
      <formula>0.0000001</formula>
    </cfRule>
    <cfRule type="cellIs" dxfId="441" priority="547" stopIfTrue="1" operator="equal">
      <formula>0</formula>
    </cfRule>
    <cfRule type="cellIs" dxfId="440" priority="548" stopIfTrue="1" operator="greaterThan">
      <formula>0.0000001</formula>
    </cfRule>
    <cfRule type="cellIs" dxfId="439" priority="549" stopIfTrue="1" operator="equal">
      <formula>0</formula>
    </cfRule>
    <cfRule type="cellIs" dxfId="438" priority="550" stopIfTrue="1" operator="greaterThan">
      <formula>0.0000001</formula>
    </cfRule>
    <cfRule type="cellIs" dxfId="437" priority="551" stopIfTrue="1" operator="equal">
      <formula>0</formula>
    </cfRule>
    <cfRule type="cellIs" dxfId="436" priority="552" stopIfTrue="1" operator="greaterThan">
      <formula>0.0000001</formula>
    </cfRule>
    <cfRule type="cellIs" dxfId="435" priority="553" stopIfTrue="1" operator="equal">
      <formula>0</formula>
    </cfRule>
    <cfRule type="cellIs" dxfId="434" priority="554" stopIfTrue="1" operator="greaterThan">
      <formula>0.0000001</formula>
    </cfRule>
    <cfRule type="cellIs" dxfId="433" priority="555" stopIfTrue="1" operator="equal">
      <formula>0</formula>
    </cfRule>
    <cfRule type="cellIs" dxfId="432" priority="556" stopIfTrue="1" operator="greaterThan">
      <formula>0.0000001</formula>
    </cfRule>
    <cfRule type="cellIs" dxfId="431" priority="557" stopIfTrue="1" operator="equal">
      <formula>0</formula>
    </cfRule>
    <cfRule type="cellIs" dxfId="430" priority="558" stopIfTrue="1" operator="greaterThan">
      <formula>0.0000001</formula>
    </cfRule>
    <cfRule type="cellIs" dxfId="429" priority="559" stopIfTrue="1" operator="equal">
      <formula>0</formula>
    </cfRule>
    <cfRule type="cellIs" dxfId="428" priority="560" stopIfTrue="1" operator="greaterThan">
      <formula>0.0000001</formula>
    </cfRule>
    <cfRule type="cellIs" dxfId="427" priority="561" stopIfTrue="1" operator="equal">
      <formula>0</formula>
    </cfRule>
    <cfRule type="cellIs" dxfId="426" priority="562" stopIfTrue="1" operator="greaterThan">
      <formula>0.0000001</formula>
    </cfRule>
    <cfRule type="cellIs" dxfId="425" priority="563" stopIfTrue="1" operator="equal">
      <formula>0</formula>
    </cfRule>
    <cfRule type="cellIs" dxfId="424" priority="564" stopIfTrue="1" operator="greaterThan">
      <formula>0.0000001</formula>
    </cfRule>
    <cfRule type="cellIs" dxfId="423" priority="565" stopIfTrue="1" operator="equal">
      <formula>0</formula>
    </cfRule>
    <cfRule type="cellIs" dxfId="422" priority="566" stopIfTrue="1" operator="greaterThan">
      <formula>0.0000001</formula>
    </cfRule>
    <cfRule type="cellIs" dxfId="421" priority="567" stopIfTrue="1" operator="equal">
      <formula>0</formula>
    </cfRule>
    <cfRule type="cellIs" dxfId="420" priority="568" stopIfTrue="1" operator="greaterThan">
      <formula>0.0000001</formula>
    </cfRule>
    <cfRule type="cellIs" dxfId="419" priority="569" stopIfTrue="1" operator="equal">
      <formula>0</formula>
    </cfRule>
    <cfRule type="cellIs" dxfId="418" priority="570" stopIfTrue="1" operator="greaterThan">
      <formula>0.0000001</formula>
    </cfRule>
    <cfRule type="cellIs" dxfId="417" priority="361" stopIfTrue="1" operator="equal">
      <formula>0</formula>
    </cfRule>
    <cfRule type="cellIs" dxfId="416" priority="362" stopIfTrue="1" operator="greaterThan">
      <formula>0.0000001</formula>
    </cfRule>
    <cfRule type="cellIs" dxfId="415" priority="363" stopIfTrue="1" operator="equal">
      <formula>0</formula>
    </cfRule>
    <cfRule type="cellIs" dxfId="414" priority="364" stopIfTrue="1" operator="greaterThan">
      <formula>0.0000001</formula>
    </cfRule>
    <cfRule type="cellIs" dxfId="413" priority="365" stopIfTrue="1" operator="equal">
      <formula>0</formula>
    </cfRule>
    <cfRule type="cellIs" dxfId="412" priority="366" stopIfTrue="1" operator="greaterThan">
      <formula>0.0000001</formula>
    </cfRule>
    <cfRule type="cellIs" dxfId="411" priority="367" stopIfTrue="1" operator="equal">
      <formula>0</formula>
    </cfRule>
    <cfRule type="cellIs" dxfId="410" priority="368" stopIfTrue="1" operator="greaterThan">
      <formula>0.0000001</formula>
    </cfRule>
    <cfRule type="cellIs" dxfId="409" priority="369" stopIfTrue="1" operator="equal">
      <formula>0</formula>
    </cfRule>
    <cfRule type="cellIs" dxfId="408" priority="370" stopIfTrue="1" operator="greaterThan">
      <formula>0.0000001</formula>
    </cfRule>
    <cfRule type="cellIs" dxfId="407" priority="371" stopIfTrue="1" operator="equal">
      <formula>0</formula>
    </cfRule>
    <cfRule type="cellIs" dxfId="406" priority="372" stopIfTrue="1" operator="greaterThan">
      <formula>0.0000001</formula>
    </cfRule>
    <cfRule type="cellIs" dxfId="405" priority="373" stopIfTrue="1" operator="equal">
      <formula>0</formula>
    </cfRule>
    <cfRule type="cellIs" dxfId="404" priority="374" stopIfTrue="1" operator="greaterThan">
      <formula>0.0000001</formula>
    </cfRule>
    <cfRule type="cellIs" dxfId="403" priority="375" stopIfTrue="1" operator="equal">
      <formula>0</formula>
    </cfRule>
    <cfRule type="cellIs" dxfId="402" priority="376" stopIfTrue="1" operator="greaterThan">
      <formula>0.0000001</formula>
    </cfRule>
    <cfRule type="cellIs" dxfId="401" priority="377" stopIfTrue="1" operator="equal">
      <formula>0</formula>
    </cfRule>
    <cfRule type="cellIs" dxfId="400" priority="378" stopIfTrue="1" operator="greaterThan">
      <formula>0.0000001</formula>
    </cfRule>
    <cfRule type="cellIs" dxfId="399" priority="379" stopIfTrue="1" operator="equal">
      <formula>0</formula>
    </cfRule>
    <cfRule type="cellIs" dxfId="398" priority="380" stopIfTrue="1" operator="greaterThan">
      <formula>0.0000001</formula>
    </cfRule>
    <cfRule type="cellIs" dxfId="397" priority="381" stopIfTrue="1" operator="equal">
      <formula>0</formula>
    </cfRule>
    <cfRule type="cellIs" dxfId="396" priority="382" stopIfTrue="1" operator="greaterThan">
      <formula>0.0000001</formula>
    </cfRule>
    <cfRule type="cellIs" dxfId="395" priority="383" stopIfTrue="1" operator="equal">
      <formula>0</formula>
    </cfRule>
    <cfRule type="cellIs" dxfId="394" priority="384" stopIfTrue="1" operator="greaterThan">
      <formula>0.0000001</formula>
    </cfRule>
    <cfRule type="cellIs" dxfId="393" priority="385" stopIfTrue="1" operator="equal">
      <formula>0</formula>
    </cfRule>
    <cfRule type="cellIs" dxfId="392" priority="386" stopIfTrue="1" operator="greaterThan">
      <formula>0.0000001</formula>
    </cfRule>
    <cfRule type="cellIs" dxfId="391" priority="387" stopIfTrue="1" operator="equal">
      <formula>0</formula>
    </cfRule>
    <cfRule type="cellIs" dxfId="390" priority="388" stopIfTrue="1" operator="greaterThan">
      <formula>0.0000001</formula>
    </cfRule>
    <cfRule type="cellIs" dxfId="389" priority="389" stopIfTrue="1" operator="equal">
      <formula>0</formula>
    </cfRule>
  </conditionalFormatting>
  <conditionalFormatting sqref="E48:L48">
    <cfRule type="cellIs" dxfId="388" priority="511" stopIfTrue="1" operator="equal">
      <formula>0</formula>
    </cfRule>
    <cfRule type="cellIs" dxfId="387" priority="540" stopIfTrue="1" operator="greaterThan">
      <formula>0.0000001</formula>
    </cfRule>
    <cfRule type="cellIs" dxfId="386" priority="331" stopIfTrue="1" operator="equal">
      <formula>0</formula>
    </cfRule>
    <cfRule type="cellIs" dxfId="385" priority="525" stopIfTrue="1" operator="equal">
      <formula>0</formula>
    </cfRule>
    <cfRule type="cellIs" dxfId="384" priority="513" stopIfTrue="1" operator="equal">
      <formula>0</formula>
    </cfRule>
    <cfRule type="cellIs" dxfId="383" priority="514" stopIfTrue="1" operator="greaterThan">
      <formula>0.0000001</formula>
    </cfRule>
    <cfRule type="cellIs" dxfId="382" priority="515" stopIfTrue="1" operator="equal">
      <formula>0</formula>
    </cfRule>
    <cfRule type="cellIs" dxfId="381" priority="516" stopIfTrue="1" operator="greaterThan">
      <formula>0.0000001</formula>
    </cfRule>
    <cfRule type="cellIs" dxfId="380" priority="517" stopIfTrue="1" operator="equal">
      <formula>0</formula>
    </cfRule>
    <cfRule type="cellIs" dxfId="379" priority="518" stopIfTrue="1" operator="greaterThan">
      <formula>0.0000001</formula>
    </cfRule>
    <cfRule type="cellIs" dxfId="378" priority="519" stopIfTrue="1" operator="equal">
      <formula>0</formula>
    </cfRule>
    <cfRule type="cellIs" dxfId="377" priority="520" stopIfTrue="1" operator="greaterThan">
      <formula>0.0000001</formula>
    </cfRule>
    <cfRule type="cellIs" dxfId="376" priority="521" stopIfTrue="1" operator="equal">
      <formula>0</formula>
    </cfRule>
    <cfRule type="cellIs" dxfId="375" priority="522" stopIfTrue="1" operator="greaterThan">
      <formula>0.0000001</formula>
    </cfRule>
    <cfRule type="cellIs" dxfId="374" priority="523" stopIfTrue="1" operator="equal">
      <formula>0</formula>
    </cfRule>
    <cfRule type="cellIs" dxfId="373" priority="332" stopIfTrue="1" operator="greaterThan">
      <formula>0.0000001</formula>
    </cfRule>
    <cfRule type="cellIs" dxfId="372" priority="524" stopIfTrue="1" operator="greaterThan">
      <formula>0.0000001</formula>
    </cfRule>
    <cfRule type="cellIs" dxfId="371" priority="526" stopIfTrue="1" operator="greaterThan">
      <formula>0.0000001</formula>
    </cfRule>
    <cfRule type="cellIs" dxfId="370" priority="527" stopIfTrue="1" operator="equal">
      <formula>0</formula>
    </cfRule>
    <cfRule type="cellIs" dxfId="369" priority="528" stopIfTrue="1" operator="greaterThan">
      <formula>0.0000001</formula>
    </cfRule>
    <cfRule type="cellIs" dxfId="368" priority="529" stopIfTrue="1" operator="equal">
      <formula>0</formula>
    </cfRule>
    <cfRule type="cellIs" dxfId="367" priority="530" stopIfTrue="1" operator="greaterThan">
      <formula>0.0000001</formula>
    </cfRule>
    <cfRule type="cellIs" dxfId="366" priority="531" stopIfTrue="1" operator="equal">
      <formula>0</formula>
    </cfRule>
    <cfRule type="cellIs" dxfId="365" priority="532" stopIfTrue="1" operator="greaterThan">
      <formula>0.0000001</formula>
    </cfRule>
    <cfRule type="cellIs" dxfId="364" priority="533" stopIfTrue="1" operator="equal">
      <formula>0</formula>
    </cfRule>
    <cfRule type="cellIs" dxfId="363" priority="534" stopIfTrue="1" operator="greaterThan">
      <formula>0.0000001</formula>
    </cfRule>
    <cfRule type="cellIs" dxfId="362" priority="535" stopIfTrue="1" operator="equal">
      <formula>0</formula>
    </cfRule>
    <cfRule type="cellIs" dxfId="361" priority="536" stopIfTrue="1" operator="greaterThan">
      <formula>0.0000001</formula>
    </cfRule>
    <cfRule type="cellIs" dxfId="360" priority="537" stopIfTrue="1" operator="equal">
      <formula>0</formula>
    </cfRule>
    <cfRule type="cellIs" dxfId="359" priority="538" stopIfTrue="1" operator="greaterThan">
      <formula>0.0000001</formula>
    </cfRule>
    <cfRule type="cellIs" dxfId="358" priority="539" stopIfTrue="1" operator="equal">
      <formula>0</formula>
    </cfRule>
    <cfRule type="cellIs" dxfId="357" priority="336" stopIfTrue="1" operator="greaterThan">
      <formula>0.0000001</formula>
    </cfRule>
    <cfRule type="cellIs" dxfId="356" priority="360" stopIfTrue="1" operator="greaterThan">
      <formula>0.0000001</formula>
    </cfRule>
    <cfRule type="cellIs" dxfId="355" priority="359" stopIfTrue="1" operator="equal">
      <formula>0</formula>
    </cfRule>
    <cfRule type="cellIs" dxfId="354" priority="358" stopIfTrue="1" operator="greaterThan">
      <formula>0.0000001</formula>
    </cfRule>
    <cfRule type="cellIs" dxfId="353" priority="357" stopIfTrue="1" operator="equal">
      <formula>0</formula>
    </cfRule>
    <cfRule type="cellIs" dxfId="352" priority="356" stopIfTrue="1" operator="greaterThan">
      <formula>0.0000001</formula>
    </cfRule>
    <cfRule type="cellIs" dxfId="351" priority="355" stopIfTrue="1" operator="equal">
      <formula>0</formula>
    </cfRule>
    <cfRule type="cellIs" dxfId="350" priority="354" stopIfTrue="1" operator="greaterThan">
      <formula>0.0000001</formula>
    </cfRule>
    <cfRule type="cellIs" dxfId="349" priority="353" stopIfTrue="1" operator="equal">
      <formula>0</formula>
    </cfRule>
    <cfRule type="cellIs" dxfId="348" priority="352" stopIfTrue="1" operator="greaterThan">
      <formula>0.0000001</formula>
    </cfRule>
    <cfRule type="cellIs" dxfId="347" priority="351" stopIfTrue="1" operator="equal">
      <formula>0</formula>
    </cfRule>
    <cfRule type="cellIs" dxfId="346" priority="350" stopIfTrue="1" operator="greaterThan">
      <formula>0.0000001</formula>
    </cfRule>
    <cfRule type="cellIs" dxfId="345" priority="349" stopIfTrue="1" operator="equal">
      <formula>0</formula>
    </cfRule>
    <cfRule type="cellIs" dxfId="344" priority="348" stopIfTrue="1" operator="greaterThan">
      <formula>0.0000001</formula>
    </cfRule>
    <cfRule type="cellIs" dxfId="343" priority="347" stopIfTrue="1" operator="equal">
      <formula>0</formula>
    </cfRule>
    <cfRule type="cellIs" dxfId="342" priority="346" stopIfTrue="1" operator="greaterThan">
      <formula>0.0000001</formula>
    </cfRule>
    <cfRule type="cellIs" dxfId="341" priority="345" stopIfTrue="1" operator="equal">
      <formula>0</formula>
    </cfRule>
    <cfRule type="cellIs" dxfId="340" priority="344" stopIfTrue="1" operator="greaterThan">
      <formula>0.0000001</formula>
    </cfRule>
    <cfRule type="cellIs" dxfId="339" priority="343" stopIfTrue="1" operator="equal">
      <formula>0</formula>
    </cfRule>
    <cfRule type="cellIs" dxfId="338" priority="342" stopIfTrue="1" operator="greaterThan">
      <formula>0.0000001</formula>
    </cfRule>
    <cfRule type="cellIs" dxfId="337" priority="341" stopIfTrue="1" operator="equal">
      <formula>0</formula>
    </cfRule>
    <cfRule type="cellIs" dxfId="336" priority="340" stopIfTrue="1" operator="greaterThan">
      <formula>0.0000001</formula>
    </cfRule>
    <cfRule type="cellIs" dxfId="335" priority="339" stopIfTrue="1" operator="equal">
      <formula>0</formula>
    </cfRule>
    <cfRule type="cellIs" dxfId="334" priority="338" stopIfTrue="1" operator="greaterThan">
      <formula>0.0000001</formula>
    </cfRule>
    <cfRule type="cellIs" dxfId="333" priority="337" stopIfTrue="1" operator="equal">
      <formula>0</formula>
    </cfRule>
    <cfRule type="cellIs" dxfId="332" priority="512" stopIfTrue="1" operator="greaterThan">
      <formula>0.0000001</formula>
    </cfRule>
    <cfRule type="cellIs" dxfId="331" priority="335" stopIfTrue="1" operator="equal">
      <formula>0</formula>
    </cfRule>
    <cfRule type="cellIs" dxfId="330" priority="334" stopIfTrue="1" operator="greaterThan">
      <formula>0.0000001</formula>
    </cfRule>
    <cfRule type="cellIs" dxfId="329" priority="333" stopIfTrue="1" operator="equal">
      <formula>0</formula>
    </cfRule>
  </conditionalFormatting>
  <conditionalFormatting sqref="E50:L50">
    <cfRule type="cellIs" dxfId="328" priority="510" stopIfTrue="1" operator="greaterThan">
      <formula>0.0000001</formula>
    </cfRule>
    <cfRule type="cellIs" dxfId="327" priority="509" stopIfTrue="1" operator="equal">
      <formula>0</formula>
    </cfRule>
    <cfRule type="cellIs" dxfId="326" priority="508" stopIfTrue="1" operator="greaterThan">
      <formula>0.0000001</formula>
    </cfRule>
    <cfRule type="cellIs" dxfId="325" priority="507" stopIfTrue="1" operator="equal">
      <formula>0</formula>
    </cfRule>
    <cfRule type="cellIs" dxfId="324" priority="506" stopIfTrue="1" operator="greaterThan">
      <formula>0.0000001</formula>
    </cfRule>
    <cfRule type="cellIs" dxfId="323" priority="505" stopIfTrue="1" operator="equal">
      <formula>0</formula>
    </cfRule>
    <cfRule type="cellIs" dxfId="322" priority="504" stopIfTrue="1" operator="greaterThan">
      <formula>0.0000001</formula>
    </cfRule>
    <cfRule type="cellIs" dxfId="321" priority="503" stopIfTrue="1" operator="equal">
      <formula>0</formula>
    </cfRule>
    <cfRule type="cellIs" dxfId="320" priority="502" stopIfTrue="1" operator="greaterThan">
      <formula>0.0000001</formula>
    </cfRule>
    <cfRule type="cellIs" dxfId="319" priority="501" stopIfTrue="1" operator="equal">
      <formula>0</formula>
    </cfRule>
    <cfRule type="cellIs" dxfId="318" priority="500" stopIfTrue="1" operator="greaterThan">
      <formula>0.0000001</formula>
    </cfRule>
    <cfRule type="cellIs" dxfId="317" priority="499" stopIfTrue="1" operator="equal">
      <formula>0</formula>
    </cfRule>
    <cfRule type="cellIs" dxfId="316" priority="498" stopIfTrue="1" operator="greaterThan">
      <formula>0.0000001</formula>
    </cfRule>
    <cfRule type="cellIs" dxfId="315" priority="497" stopIfTrue="1" operator="equal">
      <formula>0</formula>
    </cfRule>
    <cfRule type="cellIs" dxfId="314" priority="495" stopIfTrue="1" operator="equal">
      <formula>0</formula>
    </cfRule>
    <cfRule type="cellIs" dxfId="313" priority="494" stopIfTrue="1" operator="greaterThan">
      <formula>0.0000001</formula>
    </cfRule>
    <cfRule type="cellIs" dxfId="312" priority="493" stopIfTrue="1" operator="equal">
      <formula>0</formula>
    </cfRule>
    <cfRule type="cellIs" dxfId="311" priority="492" stopIfTrue="1" operator="greaterThan">
      <formula>0.0000001</formula>
    </cfRule>
    <cfRule type="cellIs" dxfId="310" priority="491" stopIfTrue="1" operator="equal">
      <formula>0</formula>
    </cfRule>
    <cfRule type="cellIs" dxfId="309" priority="490" stopIfTrue="1" operator="greaterThan">
      <formula>0.0000001</formula>
    </cfRule>
    <cfRule type="cellIs" dxfId="308" priority="489" stopIfTrue="1" operator="equal">
      <formula>0</formula>
    </cfRule>
    <cfRule type="cellIs" dxfId="307" priority="488" stopIfTrue="1" operator="greaterThan">
      <formula>0.0000001</formula>
    </cfRule>
    <cfRule type="cellIs" dxfId="306" priority="487" stopIfTrue="1" operator="equal">
      <formula>0</formula>
    </cfRule>
    <cfRule type="cellIs" dxfId="305" priority="486" stopIfTrue="1" operator="greaterThan">
      <formula>0.0000001</formula>
    </cfRule>
    <cfRule type="cellIs" dxfId="304" priority="485" stopIfTrue="1" operator="equal">
      <formula>0</formula>
    </cfRule>
    <cfRule type="cellIs" dxfId="303" priority="484" stopIfTrue="1" operator="greaterThan">
      <formula>0.0000001</formula>
    </cfRule>
    <cfRule type="cellIs" dxfId="302" priority="483" stopIfTrue="1" operator="equal">
      <formula>0</formula>
    </cfRule>
    <cfRule type="cellIs" dxfId="301" priority="482" stopIfTrue="1" operator="greaterThan">
      <formula>0.0000001</formula>
    </cfRule>
    <cfRule type="cellIs" dxfId="300" priority="481" stopIfTrue="1" operator="equal">
      <formula>0</formula>
    </cfRule>
    <cfRule type="cellIs" dxfId="299" priority="330" stopIfTrue="1" operator="greaterThan">
      <formula>0.0000001</formula>
    </cfRule>
    <cfRule type="cellIs" dxfId="298" priority="302" stopIfTrue="1" operator="greaterThan">
      <formula>0.0000001</formula>
    </cfRule>
    <cfRule type="cellIs" dxfId="297" priority="301" stopIfTrue="1" operator="equal">
      <formula>0</formula>
    </cfRule>
    <cfRule type="cellIs" dxfId="296" priority="329" stopIfTrue="1" operator="equal">
      <formula>0</formula>
    </cfRule>
    <cfRule type="cellIs" dxfId="295" priority="328" stopIfTrue="1" operator="greaterThan">
      <formula>0.0000001</formula>
    </cfRule>
    <cfRule type="cellIs" dxfId="294" priority="327" stopIfTrue="1" operator="equal">
      <formula>0</formula>
    </cfRule>
    <cfRule type="cellIs" dxfId="293" priority="326" stopIfTrue="1" operator="greaterThan">
      <formula>0.0000001</formula>
    </cfRule>
    <cfRule type="cellIs" dxfId="292" priority="325" stopIfTrue="1" operator="equal">
      <formula>0</formula>
    </cfRule>
    <cfRule type="cellIs" dxfId="291" priority="324" stopIfTrue="1" operator="greaterThan">
      <formula>0.0000001</formula>
    </cfRule>
    <cfRule type="cellIs" dxfId="290" priority="323" stopIfTrue="1" operator="equal">
      <formula>0</formula>
    </cfRule>
    <cfRule type="cellIs" dxfId="289" priority="322" stopIfTrue="1" operator="greaterThan">
      <formula>0.0000001</formula>
    </cfRule>
    <cfRule type="cellIs" dxfId="288" priority="321" stopIfTrue="1" operator="equal">
      <formula>0</formula>
    </cfRule>
    <cfRule type="cellIs" dxfId="287" priority="320" stopIfTrue="1" operator="greaterThan">
      <formula>0.0000001</formula>
    </cfRule>
    <cfRule type="cellIs" dxfId="286" priority="319" stopIfTrue="1" operator="equal">
      <formula>0</formula>
    </cfRule>
    <cfRule type="cellIs" dxfId="285" priority="318" stopIfTrue="1" operator="greaterThan">
      <formula>0.0000001</formula>
    </cfRule>
    <cfRule type="cellIs" dxfId="284" priority="496" stopIfTrue="1" operator="greaterThan">
      <formula>0.0000001</formula>
    </cfRule>
    <cfRule type="cellIs" dxfId="283" priority="317" stopIfTrue="1" operator="equal">
      <formula>0</formula>
    </cfRule>
    <cfRule type="cellIs" dxfId="282" priority="316" stopIfTrue="1" operator="greaterThan">
      <formula>0.0000001</formula>
    </cfRule>
    <cfRule type="cellIs" dxfId="281" priority="315" stopIfTrue="1" operator="equal">
      <formula>0</formula>
    </cfRule>
    <cfRule type="cellIs" dxfId="280" priority="314" stopIfTrue="1" operator="greaterThan">
      <formula>0.0000001</formula>
    </cfRule>
    <cfRule type="cellIs" dxfId="279" priority="313" stopIfTrue="1" operator="equal">
      <formula>0</formula>
    </cfRule>
    <cfRule type="cellIs" dxfId="278" priority="312" stopIfTrue="1" operator="greaterThan">
      <formula>0.0000001</formula>
    </cfRule>
    <cfRule type="cellIs" dxfId="277" priority="311" stopIfTrue="1" operator="equal">
      <formula>0</formula>
    </cfRule>
    <cfRule type="cellIs" dxfId="276" priority="310" stopIfTrue="1" operator="greaterThan">
      <formula>0.0000001</formula>
    </cfRule>
    <cfRule type="cellIs" dxfId="275" priority="309" stopIfTrue="1" operator="equal">
      <formula>0</formula>
    </cfRule>
    <cfRule type="cellIs" dxfId="274" priority="308" stopIfTrue="1" operator="greaterThan">
      <formula>0.0000001</formula>
    </cfRule>
    <cfRule type="cellIs" dxfId="273" priority="307" stopIfTrue="1" operator="equal">
      <formula>0</formula>
    </cfRule>
    <cfRule type="cellIs" dxfId="272" priority="306" stopIfTrue="1" operator="greaterThan">
      <formula>0.0000001</formula>
    </cfRule>
    <cfRule type="cellIs" dxfId="271" priority="305" stopIfTrue="1" operator="equal">
      <formula>0</formula>
    </cfRule>
    <cfRule type="cellIs" dxfId="270" priority="304" stopIfTrue="1" operator="greaterThan">
      <formula>0.0000001</formula>
    </cfRule>
    <cfRule type="cellIs" dxfId="269" priority="303" stopIfTrue="1" operator="equal">
      <formula>0</formula>
    </cfRule>
  </conditionalFormatting>
  <conditionalFormatting sqref="E52:L52">
    <cfRule type="cellIs" dxfId="268" priority="480" stopIfTrue="1" operator="greaterThan">
      <formula>0.0000001</formula>
    </cfRule>
    <cfRule type="cellIs" dxfId="267" priority="479" stopIfTrue="1" operator="equal">
      <formula>0</formula>
    </cfRule>
    <cfRule type="cellIs" dxfId="266" priority="478" stopIfTrue="1" operator="greaterThan">
      <formula>0.0000001</formula>
    </cfRule>
    <cfRule type="cellIs" dxfId="265" priority="477" stopIfTrue="1" operator="equal">
      <formula>0</formula>
    </cfRule>
    <cfRule type="cellIs" dxfId="264" priority="476" stopIfTrue="1" operator="greaterThan">
      <formula>0.0000001</formula>
    </cfRule>
    <cfRule type="cellIs" dxfId="263" priority="475" stopIfTrue="1" operator="equal">
      <formula>0</formula>
    </cfRule>
    <cfRule type="cellIs" dxfId="262" priority="474" stopIfTrue="1" operator="greaterThan">
      <formula>0.0000001</formula>
    </cfRule>
    <cfRule type="cellIs" dxfId="261" priority="473" stopIfTrue="1" operator="equal">
      <formula>0</formula>
    </cfRule>
    <cfRule type="cellIs" dxfId="260" priority="472" stopIfTrue="1" operator="greaterThan">
      <formula>0.0000001</formula>
    </cfRule>
    <cfRule type="cellIs" dxfId="259" priority="471" stopIfTrue="1" operator="equal">
      <formula>0</formula>
    </cfRule>
    <cfRule type="cellIs" dxfId="258" priority="470" stopIfTrue="1" operator="greaterThan">
      <formula>0.0000001</formula>
    </cfRule>
    <cfRule type="cellIs" dxfId="257" priority="469" stopIfTrue="1" operator="equal">
      <formula>0</formula>
    </cfRule>
    <cfRule type="cellIs" dxfId="256" priority="468" stopIfTrue="1" operator="greaterThan">
      <formula>0.0000001</formula>
    </cfRule>
    <cfRule type="cellIs" dxfId="255" priority="467" stopIfTrue="1" operator="equal">
      <formula>0</formula>
    </cfRule>
    <cfRule type="cellIs" dxfId="254" priority="466" stopIfTrue="1" operator="greaterThan">
      <formula>0.0000001</formula>
    </cfRule>
    <cfRule type="cellIs" dxfId="253" priority="465" stopIfTrue="1" operator="equal">
      <formula>0</formula>
    </cfRule>
    <cfRule type="cellIs" dxfId="252" priority="464" stopIfTrue="1" operator="greaterThan">
      <formula>0.0000001</formula>
    </cfRule>
    <cfRule type="cellIs" dxfId="251" priority="463" stopIfTrue="1" operator="equal">
      <formula>0</formula>
    </cfRule>
    <cfRule type="cellIs" dxfId="250" priority="462" stopIfTrue="1" operator="greaterThan">
      <formula>0.0000001</formula>
    </cfRule>
    <cfRule type="cellIs" dxfId="249" priority="461" stopIfTrue="1" operator="equal">
      <formula>0</formula>
    </cfRule>
    <cfRule type="cellIs" dxfId="248" priority="460" stopIfTrue="1" operator="greaterThan">
      <formula>0.0000001</formula>
    </cfRule>
    <cfRule type="cellIs" dxfId="247" priority="459" stopIfTrue="1" operator="equal">
      <formula>0</formula>
    </cfRule>
    <cfRule type="cellIs" dxfId="246" priority="458" stopIfTrue="1" operator="greaterThan">
      <formula>0.0000001</formula>
    </cfRule>
    <cfRule type="cellIs" dxfId="245" priority="457" stopIfTrue="1" operator="equal">
      <formula>0</formula>
    </cfRule>
    <cfRule type="cellIs" dxfId="244" priority="456" stopIfTrue="1" operator="greaterThan">
      <formula>0.0000001</formula>
    </cfRule>
    <cfRule type="cellIs" dxfId="243" priority="455" stopIfTrue="1" operator="equal">
      <formula>0</formula>
    </cfRule>
    <cfRule type="cellIs" dxfId="242" priority="454" stopIfTrue="1" operator="greaterThan">
      <formula>0.0000001</formula>
    </cfRule>
    <cfRule type="cellIs" dxfId="241" priority="453" stopIfTrue="1" operator="equal">
      <formula>0</formula>
    </cfRule>
    <cfRule type="cellIs" dxfId="240" priority="452" stopIfTrue="1" operator="greaterThan">
      <formula>0.0000001</formula>
    </cfRule>
    <cfRule type="cellIs" dxfId="239" priority="451" stopIfTrue="1" operator="equal">
      <formula>0</formula>
    </cfRule>
    <cfRule type="cellIs" dxfId="238" priority="271" stopIfTrue="1" operator="equal">
      <formula>0</formula>
    </cfRule>
    <cfRule type="cellIs" dxfId="237" priority="300" stopIfTrue="1" operator="greaterThan">
      <formula>0.0000001</formula>
    </cfRule>
    <cfRule type="cellIs" dxfId="236" priority="299" stopIfTrue="1" operator="equal">
      <formula>0</formula>
    </cfRule>
    <cfRule type="cellIs" dxfId="235" priority="298" stopIfTrue="1" operator="greaterThan">
      <formula>0.0000001</formula>
    </cfRule>
    <cfRule type="cellIs" dxfId="234" priority="297" stopIfTrue="1" operator="equal">
      <formula>0</formula>
    </cfRule>
    <cfRule type="cellIs" dxfId="233" priority="296" stopIfTrue="1" operator="greaterThan">
      <formula>0.0000001</formula>
    </cfRule>
    <cfRule type="cellIs" dxfId="232" priority="295" stopIfTrue="1" operator="equal">
      <formula>0</formula>
    </cfRule>
    <cfRule type="cellIs" dxfId="231" priority="294" stopIfTrue="1" operator="greaterThan">
      <formula>0.0000001</formula>
    </cfRule>
    <cfRule type="cellIs" dxfId="230" priority="293" stopIfTrue="1" operator="equal">
      <formula>0</formula>
    </cfRule>
    <cfRule type="cellIs" dxfId="229" priority="292" stopIfTrue="1" operator="greaterThan">
      <formula>0.0000001</formula>
    </cfRule>
    <cfRule type="cellIs" dxfId="228" priority="291" stopIfTrue="1" operator="equal">
      <formula>0</formula>
    </cfRule>
    <cfRule type="cellIs" dxfId="227" priority="290" stopIfTrue="1" operator="greaterThan">
      <formula>0.0000001</formula>
    </cfRule>
    <cfRule type="cellIs" dxfId="226" priority="289" stopIfTrue="1" operator="equal">
      <formula>0</formula>
    </cfRule>
    <cfRule type="cellIs" dxfId="225" priority="288" stopIfTrue="1" operator="greaterThan">
      <formula>0.0000001</formula>
    </cfRule>
    <cfRule type="cellIs" dxfId="224" priority="287" stopIfTrue="1" operator="equal">
      <formula>0</formula>
    </cfRule>
    <cfRule type="cellIs" dxfId="223" priority="286" stopIfTrue="1" operator="greaterThan">
      <formula>0.0000001</formula>
    </cfRule>
    <cfRule type="cellIs" dxfId="222" priority="285" stopIfTrue="1" operator="equal">
      <formula>0</formula>
    </cfRule>
    <cfRule type="cellIs" dxfId="221" priority="284" stopIfTrue="1" operator="greaterThan">
      <formula>0.0000001</formula>
    </cfRule>
    <cfRule type="cellIs" dxfId="220" priority="283" stopIfTrue="1" operator="equal">
      <formula>0</formula>
    </cfRule>
    <cfRule type="cellIs" dxfId="219" priority="282" stopIfTrue="1" operator="greaterThan">
      <formula>0.0000001</formula>
    </cfRule>
    <cfRule type="cellIs" dxfId="218" priority="281" stopIfTrue="1" operator="equal">
      <formula>0</formula>
    </cfRule>
    <cfRule type="cellIs" dxfId="217" priority="280" stopIfTrue="1" operator="greaterThan">
      <formula>0.0000001</formula>
    </cfRule>
    <cfRule type="cellIs" dxfId="216" priority="279" stopIfTrue="1" operator="equal">
      <formula>0</formula>
    </cfRule>
    <cfRule type="cellIs" dxfId="215" priority="278" stopIfTrue="1" operator="greaterThan">
      <formula>0.0000001</formula>
    </cfRule>
    <cfRule type="cellIs" dxfId="214" priority="277" stopIfTrue="1" operator="equal">
      <formula>0</formula>
    </cfRule>
    <cfRule type="cellIs" dxfId="213" priority="276" stopIfTrue="1" operator="greaterThan">
      <formula>0.0000001</formula>
    </cfRule>
    <cfRule type="cellIs" dxfId="212" priority="275" stopIfTrue="1" operator="equal">
      <formula>0</formula>
    </cfRule>
    <cfRule type="cellIs" dxfId="211" priority="274" stopIfTrue="1" operator="greaterThan">
      <formula>0.0000001</formula>
    </cfRule>
    <cfRule type="cellIs" dxfId="210" priority="273" stopIfTrue="1" operator="equal">
      <formula>0</formula>
    </cfRule>
    <cfRule type="cellIs" dxfId="209" priority="272" stopIfTrue="1" operator="greaterThan">
      <formula>0.0000001</formula>
    </cfRule>
  </conditionalFormatting>
  <conditionalFormatting sqref="E54:L54">
    <cfRule type="cellIs" dxfId="208" priority="450" stopIfTrue="1" operator="greaterThan">
      <formula>0.0000001</formula>
    </cfRule>
    <cfRule type="cellIs" dxfId="207" priority="446" stopIfTrue="1" operator="greaterThan">
      <formula>0.0000001</formula>
    </cfRule>
    <cfRule type="cellIs" dxfId="206" priority="449" stopIfTrue="1" operator="equal">
      <formula>0</formula>
    </cfRule>
    <cfRule type="cellIs" dxfId="205" priority="448" stopIfTrue="1" operator="greaterThan">
      <formula>0.0000001</formula>
    </cfRule>
    <cfRule type="cellIs" dxfId="204" priority="447" stopIfTrue="1" operator="equal">
      <formula>0</formula>
    </cfRule>
    <cfRule type="cellIs" dxfId="203" priority="445" stopIfTrue="1" operator="equal">
      <formula>0</formula>
    </cfRule>
    <cfRule type="cellIs" dxfId="202" priority="444" stopIfTrue="1" operator="greaterThan">
      <formula>0.0000001</formula>
    </cfRule>
    <cfRule type="cellIs" dxfId="201" priority="443" stopIfTrue="1" operator="equal">
      <formula>0</formula>
    </cfRule>
    <cfRule type="cellIs" dxfId="200" priority="442" stopIfTrue="1" operator="greaterThan">
      <formula>0.0000001</formula>
    </cfRule>
    <cfRule type="cellIs" dxfId="199" priority="441" stopIfTrue="1" operator="equal">
      <formula>0</formula>
    </cfRule>
    <cfRule type="cellIs" dxfId="198" priority="440" stopIfTrue="1" operator="greaterThan">
      <formula>0.0000001</formula>
    </cfRule>
    <cfRule type="cellIs" dxfId="197" priority="439" stopIfTrue="1" operator="equal">
      <formula>0</formula>
    </cfRule>
    <cfRule type="cellIs" dxfId="196" priority="438" stopIfTrue="1" operator="greaterThan">
      <formula>0.0000001</formula>
    </cfRule>
    <cfRule type="cellIs" dxfId="195" priority="437" stopIfTrue="1" operator="equal">
      <formula>0</formula>
    </cfRule>
    <cfRule type="cellIs" dxfId="194" priority="436" stopIfTrue="1" operator="greaterThan">
      <formula>0.0000001</formula>
    </cfRule>
    <cfRule type="cellIs" dxfId="193" priority="435" stopIfTrue="1" operator="equal">
      <formula>0</formula>
    </cfRule>
    <cfRule type="cellIs" dxfId="192" priority="434" stopIfTrue="1" operator="greaterThan">
      <formula>0.0000001</formula>
    </cfRule>
    <cfRule type="cellIs" dxfId="191" priority="433" stopIfTrue="1" operator="equal">
      <formula>0</formula>
    </cfRule>
    <cfRule type="cellIs" dxfId="190" priority="432" stopIfTrue="1" operator="greaterThan">
      <formula>0.0000001</formula>
    </cfRule>
    <cfRule type="cellIs" dxfId="189" priority="431" stopIfTrue="1" operator="equal">
      <formula>0</formula>
    </cfRule>
    <cfRule type="cellIs" dxfId="188" priority="430" stopIfTrue="1" operator="greaterThan">
      <formula>0.0000001</formula>
    </cfRule>
    <cfRule type="cellIs" dxfId="187" priority="429" stopIfTrue="1" operator="equal">
      <formula>0</formula>
    </cfRule>
    <cfRule type="cellIs" dxfId="186" priority="428" stopIfTrue="1" operator="greaterThan">
      <formula>0.0000001</formula>
    </cfRule>
    <cfRule type="cellIs" dxfId="185" priority="427" stopIfTrue="1" operator="equal">
      <formula>0</formula>
    </cfRule>
    <cfRule type="cellIs" dxfId="184" priority="426" stopIfTrue="1" operator="greaterThan">
      <formula>0.0000001</formula>
    </cfRule>
    <cfRule type="cellIs" dxfId="183" priority="425" stopIfTrue="1" operator="equal">
      <formula>0</formula>
    </cfRule>
    <cfRule type="cellIs" dxfId="182" priority="424" stopIfTrue="1" operator="greaterThan">
      <formula>0.0000001</formula>
    </cfRule>
    <cfRule type="cellIs" dxfId="181" priority="423" stopIfTrue="1" operator="equal">
      <formula>0</formula>
    </cfRule>
    <cfRule type="cellIs" dxfId="180" priority="422" stopIfTrue="1" operator="greaterThan">
      <formula>0.0000001</formula>
    </cfRule>
    <cfRule type="cellIs" dxfId="179" priority="421" stopIfTrue="1" operator="equal">
      <formula>0</formula>
    </cfRule>
    <cfRule type="cellIs" dxfId="178" priority="241" stopIfTrue="1" operator="equal">
      <formula>0</formula>
    </cfRule>
    <cfRule type="cellIs" dxfId="177" priority="270" stopIfTrue="1" operator="greaterThan">
      <formula>0.0000001</formula>
    </cfRule>
    <cfRule type="cellIs" dxfId="176" priority="269" stopIfTrue="1" operator="equal">
      <formula>0</formula>
    </cfRule>
    <cfRule type="cellIs" dxfId="175" priority="268" stopIfTrue="1" operator="greaterThan">
      <formula>0.0000001</formula>
    </cfRule>
    <cfRule type="cellIs" dxfId="174" priority="267" stopIfTrue="1" operator="equal">
      <formula>0</formula>
    </cfRule>
    <cfRule type="cellIs" dxfId="173" priority="266" stopIfTrue="1" operator="greaterThan">
      <formula>0.0000001</formula>
    </cfRule>
    <cfRule type="cellIs" dxfId="172" priority="265" stopIfTrue="1" operator="equal">
      <formula>0</formula>
    </cfRule>
    <cfRule type="cellIs" dxfId="171" priority="264" stopIfTrue="1" operator="greaterThan">
      <formula>0.0000001</formula>
    </cfRule>
    <cfRule type="cellIs" dxfId="170" priority="263" stopIfTrue="1" operator="equal">
      <formula>0</formula>
    </cfRule>
    <cfRule type="cellIs" dxfId="169" priority="262" stopIfTrue="1" operator="greaterThan">
      <formula>0.0000001</formula>
    </cfRule>
    <cfRule type="cellIs" dxfId="168" priority="261" stopIfTrue="1" operator="equal">
      <formula>0</formula>
    </cfRule>
    <cfRule type="cellIs" dxfId="167" priority="260" stopIfTrue="1" operator="greaterThan">
      <formula>0.0000001</formula>
    </cfRule>
    <cfRule type="cellIs" dxfId="166" priority="259" stopIfTrue="1" operator="equal">
      <formula>0</formula>
    </cfRule>
    <cfRule type="cellIs" dxfId="165" priority="258" stopIfTrue="1" operator="greaterThan">
      <formula>0.0000001</formula>
    </cfRule>
    <cfRule type="cellIs" dxfId="164" priority="257" stopIfTrue="1" operator="equal">
      <formula>0</formula>
    </cfRule>
    <cfRule type="cellIs" dxfId="163" priority="256" stopIfTrue="1" operator="greaterThan">
      <formula>0.0000001</formula>
    </cfRule>
    <cfRule type="cellIs" dxfId="162" priority="255" stopIfTrue="1" operator="equal">
      <formula>0</formula>
    </cfRule>
    <cfRule type="cellIs" dxfId="161" priority="254" stopIfTrue="1" operator="greaterThan">
      <formula>0.0000001</formula>
    </cfRule>
    <cfRule type="cellIs" dxfId="160" priority="253" stopIfTrue="1" operator="equal">
      <formula>0</formula>
    </cfRule>
    <cfRule type="cellIs" dxfId="159" priority="252" stopIfTrue="1" operator="greaterThan">
      <formula>0.0000001</formula>
    </cfRule>
    <cfRule type="cellIs" dxfId="158" priority="251" stopIfTrue="1" operator="equal">
      <formula>0</formula>
    </cfRule>
    <cfRule type="cellIs" dxfId="157" priority="250" stopIfTrue="1" operator="greaterThan">
      <formula>0.0000001</formula>
    </cfRule>
    <cfRule type="cellIs" dxfId="156" priority="249" stopIfTrue="1" operator="equal">
      <formula>0</formula>
    </cfRule>
    <cfRule type="cellIs" dxfId="155" priority="248" stopIfTrue="1" operator="greaterThan">
      <formula>0.0000001</formula>
    </cfRule>
    <cfRule type="cellIs" dxfId="154" priority="247" stopIfTrue="1" operator="equal">
      <formula>0</formula>
    </cfRule>
    <cfRule type="cellIs" dxfId="153" priority="246" stopIfTrue="1" operator="greaterThan">
      <formula>0.0000001</formula>
    </cfRule>
    <cfRule type="cellIs" dxfId="152" priority="245" stopIfTrue="1" operator="equal">
      <formula>0</formula>
    </cfRule>
    <cfRule type="cellIs" dxfId="151" priority="244" stopIfTrue="1" operator="greaterThan">
      <formula>0.0000001</formula>
    </cfRule>
    <cfRule type="cellIs" dxfId="150" priority="243" stopIfTrue="1" operator="equal">
      <formula>0</formula>
    </cfRule>
    <cfRule type="cellIs" dxfId="149" priority="242" stopIfTrue="1" operator="greaterThan">
      <formula>0.0000001</formula>
    </cfRule>
  </conditionalFormatting>
  <conditionalFormatting sqref="E56:L56">
    <cfRule type="cellIs" dxfId="148" priority="420" stopIfTrue="1" operator="greaterThan">
      <formula>0.0000001</formula>
    </cfRule>
    <cfRule type="cellIs" dxfId="147" priority="240" stopIfTrue="1" operator="greaterThan">
      <formula>0.0000001</formula>
    </cfRule>
    <cfRule type="cellIs" dxfId="146" priority="239" stopIfTrue="1" operator="equal">
      <formula>0</formula>
    </cfRule>
    <cfRule type="cellIs" dxfId="145" priority="238" stopIfTrue="1" operator="greaterThan">
      <formula>0.0000001</formula>
    </cfRule>
    <cfRule type="cellIs" dxfId="144" priority="237" stopIfTrue="1" operator="equal">
      <formula>0</formula>
    </cfRule>
    <cfRule type="cellIs" dxfId="143" priority="236" stopIfTrue="1" operator="greaterThan">
      <formula>0.0000001</formula>
    </cfRule>
    <cfRule type="cellIs" dxfId="142" priority="235" stopIfTrue="1" operator="equal">
      <formula>0</formula>
    </cfRule>
    <cfRule type="cellIs" dxfId="141" priority="234" stopIfTrue="1" operator="greaterThan">
      <formula>0.0000001</formula>
    </cfRule>
    <cfRule type="cellIs" dxfId="140" priority="233" stopIfTrue="1" operator="equal">
      <formula>0</formula>
    </cfRule>
    <cfRule type="cellIs" dxfId="139" priority="232" stopIfTrue="1" operator="greaterThan">
      <formula>0.0000001</formula>
    </cfRule>
    <cfRule type="cellIs" dxfId="138" priority="231" stopIfTrue="1" operator="equal">
      <formula>0</formula>
    </cfRule>
    <cfRule type="cellIs" dxfId="137" priority="230" stopIfTrue="1" operator="greaterThan">
      <formula>0.0000001</formula>
    </cfRule>
    <cfRule type="cellIs" dxfId="136" priority="229" stopIfTrue="1" operator="equal">
      <formula>0</formula>
    </cfRule>
    <cfRule type="cellIs" dxfId="135" priority="227" stopIfTrue="1" operator="equal">
      <formula>0</formula>
    </cfRule>
    <cfRule type="cellIs" dxfId="134" priority="226" stopIfTrue="1" operator="greaterThan">
      <formula>0.0000001</formula>
    </cfRule>
    <cfRule type="cellIs" dxfId="133" priority="225" stopIfTrue="1" operator="equal">
      <formula>0</formula>
    </cfRule>
    <cfRule type="cellIs" dxfId="132" priority="224" stopIfTrue="1" operator="greaterThan">
      <formula>0.0000001</formula>
    </cfRule>
    <cfRule type="cellIs" dxfId="131" priority="223" stopIfTrue="1" operator="equal">
      <formula>0</formula>
    </cfRule>
    <cfRule type="cellIs" dxfId="130" priority="222" stopIfTrue="1" operator="greaterThan">
      <formula>0.0000001</formula>
    </cfRule>
    <cfRule type="cellIs" dxfId="129" priority="221" stopIfTrue="1" operator="equal">
      <formula>0</formula>
    </cfRule>
    <cfRule type="cellIs" dxfId="128" priority="220" stopIfTrue="1" operator="greaterThan">
      <formula>0.0000001</formula>
    </cfRule>
    <cfRule type="cellIs" dxfId="127" priority="219" stopIfTrue="1" operator="equal">
      <formula>0</formula>
    </cfRule>
    <cfRule type="cellIs" dxfId="126" priority="218" stopIfTrue="1" operator="greaterThan">
      <formula>0.0000001</formula>
    </cfRule>
    <cfRule type="cellIs" dxfId="125" priority="217" stopIfTrue="1" operator="equal">
      <formula>0</formula>
    </cfRule>
    <cfRule type="cellIs" dxfId="124" priority="216" stopIfTrue="1" operator="greaterThan">
      <formula>0.0000001</formula>
    </cfRule>
    <cfRule type="cellIs" dxfId="123" priority="215" stopIfTrue="1" operator="equal">
      <formula>0</formula>
    </cfRule>
    <cfRule type="cellIs" dxfId="122" priority="214" stopIfTrue="1" operator="greaterThan">
      <formula>0.0000001</formula>
    </cfRule>
    <cfRule type="cellIs" dxfId="121" priority="213" stopIfTrue="1" operator="equal">
      <formula>0</formula>
    </cfRule>
    <cfRule type="cellIs" dxfId="120" priority="212" stopIfTrue="1" operator="greaterThan">
      <formula>0.0000001</formula>
    </cfRule>
    <cfRule type="cellIs" dxfId="119" priority="211" stopIfTrue="1" operator="equal">
      <formula>0</formula>
    </cfRule>
    <cfRule type="cellIs" dxfId="118" priority="228" stopIfTrue="1" operator="greaterThan">
      <formula>0.0000001</formula>
    </cfRule>
    <cfRule type="cellIs" dxfId="117" priority="394" stopIfTrue="1" operator="greaterThan">
      <formula>0.0000001</formula>
    </cfRule>
    <cfRule type="cellIs" dxfId="116" priority="391" stopIfTrue="1" operator="equal">
      <formula>0</formula>
    </cfRule>
    <cfRule type="cellIs" dxfId="115" priority="392" stopIfTrue="1" operator="greaterThan">
      <formula>0.0000001</formula>
    </cfRule>
    <cfRule type="cellIs" dxfId="114" priority="393" stopIfTrue="1" operator="equal">
      <formula>0</formula>
    </cfRule>
    <cfRule type="cellIs" dxfId="113" priority="395" stopIfTrue="1" operator="equal">
      <formula>0</formula>
    </cfRule>
    <cfRule type="cellIs" dxfId="112" priority="396" stopIfTrue="1" operator="greaterThan">
      <formula>0.0000001</formula>
    </cfRule>
    <cfRule type="cellIs" dxfId="111" priority="397" stopIfTrue="1" operator="equal">
      <formula>0</formula>
    </cfRule>
    <cfRule type="cellIs" dxfId="110" priority="398" stopIfTrue="1" operator="greaterThan">
      <formula>0.0000001</formula>
    </cfRule>
    <cfRule type="cellIs" dxfId="109" priority="399" stopIfTrue="1" operator="equal">
      <formula>0</formula>
    </cfRule>
    <cfRule type="cellIs" dxfId="108" priority="400" stopIfTrue="1" operator="greaterThan">
      <formula>0.0000001</formula>
    </cfRule>
    <cfRule type="cellIs" dxfId="107" priority="401" stopIfTrue="1" operator="equal">
      <formula>0</formula>
    </cfRule>
    <cfRule type="cellIs" dxfId="106" priority="402" stopIfTrue="1" operator="greaterThan">
      <formula>0.0000001</formula>
    </cfRule>
    <cfRule type="cellIs" dxfId="105" priority="403" stopIfTrue="1" operator="equal">
      <formula>0</formula>
    </cfRule>
    <cfRule type="cellIs" dxfId="104" priority="404" stopIfTrue="1" operator="greaterThan">
      <formula>0.0000001</formula>
    </cfRule>
    <cfRule type="cellIs" dxfId="103" priority="405" stopIfTrue="1" operator="equal">
      <formula>0</formula>
    </cfRule>
    <cfRule type="cellIs" dxfId="102" priority="406" stopIfTrue="1" operator="greaterThan">
      <formula>0.0000001</formula>
    </cfRule>
    <cfRule type="cellIs" dxfId="101" priority="407" stopIfTrue="1" operator="equal">
      <formula>0</formula>
    </cfRule>
    <cfRule type="cellIs" dxfId="100" priority="408" stopIfTrue="1" operator="greaterThan">
      <formula>0.0000001</formula>
    </cfRule>
    <cfRule type="cellIs" dxfId="99" priority="409" stopIfTrue="1" operator="equal">
      <formula>0</formula>
    </cfRule>
    <cfRule type="cellIs" dxfId="98" priority="410" stopIfTrue="1" operator="greaterThan">
      <formula>0.0000001</formula>
    </cfRule>
    <cfRule type="cellIs" dxfId="97" priority="411" stopIfTrue="1" operator="equal">
      <formula>0</formula>
    </cfRule>
    <cfRule type="cellIs" dxfId="96" priority="412" stopIfTrue="1" operator="greaterThan">
      <formula>0.0000001</formula>
    </cfRule>
    <cfRule type="cellIs" dxfId="95" priority="413" stopIfTrue="1" operator="equal">
      <formula>0</formula>
    </cfRule>
    <cfRule type="cellIs" dxfId="94" priority="414" stopIfTrue="1" operator="greaterThan">
      <formula>0.0000001</formula>
    </cfRule>
    <cfRule type="cellIs" dxfId="93" priority="415" stopIfTrue="1" operator="equal">
      <formula>0</formula>
    </cfRule>
    <cfRule type="cellIs" dxfId="92" priority="416" stopIfTrue="1" operator="greaterThan">
      <formula>0.0000001</formula>
    </cfRule>
    <cfRule type="cellIs" dxfId="91" priority="417" stopIfTrue="1" operator="equal">
      <formula>0</formula>
    </cfRule>
    <cfRule type="cellIs" dxfId="90" priority="418" stopIfTrue="1" operator="greaterThan">
      <formula>0.0000001</formula>
    </cfRule>
    <cfRule type="cellIs" dxfId="89" priority="419" stopIfTrue="1" operator="equal">
      <formula>0</formula>
    </cfRule>
  </conditionalFormatting>
  <conditionalFormatting sqref="E58:L58">
    <cfRule type="cellIs" dxfId="88" priority="210" stopIfTrue="1" operator="greaterThan">
      <formula>0.0000001</formula>
    </cfRule>
    <cfRule type="cellIs" dxfId="87" priority="189" stopIfTrue="1" operator="equal">
      <formula>0</formula>
    </cfRule>
    <cfRule type="cellIs" dxfId="86" priority="209" stopIfTrue="1" operator="equal">
      <formula>0</formula>
    </cfRule>
    <cfRule type="cellIs" dxfId="85" priority="208" stopIfTrue="1" operator="greaterThan">
      <formula>0.0000001</formula>
    </cfRule>
    <cfRule type="cellIs" dxfId="84" priority="207" stopIfTrue="1" operator="equal">
      <formula>0</formula>
    </cfRule>
    <cfRule type="cellIs" dxfId="83" priority="206" stopIfTrue="1" operator="greaterThan">
      <formula>0.0000001</formula>
    </cfRule>
    <cfRule type="cellIs" dxfId="82" priority="205" stopIfTrue="1" operator="equal">
      <formula>0</formula>
    </cfRule>
    <cfRule type="cellIs" dxfId="81" priority="204" stopIfTrue="1" operator="greaterThan">
      <formula>0.0000001</formula>
    </cfRule>
    <cfRule type="cellIs" dxfId="80" priority="203" stopIfTrue="1" operator="equal">
      <formula>0</formula>
    </cfRule>
    <cfRule type="cellIs" dxfId="79" priority="202" stopIfTrue="1" operator="greaterThan">
      <formula>0.0000001</formula>
    </cfRule>
    <cfRule type="cellIs" dxfId="78" priority="201" stopIfTrue="1" operator="equal">
      <formula>0</formula>
    </cfRule>
    <cfRule type="cellIs" dxfId="77" priority="200" stopIfTrue="1" operator="greaterThan">
      <formula>0.0000001</formula>
    </cfRule>
    <cfRule type="cellIs" dxfId="76" priority="199" stopIfTrue="1" operator="equal">
      <formula>0</formula>
    </cfRule>
    <cfRule type="cellIs" dxfId="75" priority="198" stopIfTrue="1" operator="greaterThan">
      <formula>0.0000001</formula>
    </cfRule>
    <cfRule type="cellIs" dxfId="74" priority="197" stopIfTrue="1" operator="equal">
      <formula>0</formula>
    </cfRule>
    <cfRule type="cellIs" dxfId="73" priority="196" stopIfTrue="1" operator="greaterThan">
      <formula>0.0000001</formula>
    </cfRule>
    <cfRule type="cellIs" dxfId="72" priority="195" stopIfTrue="1" operator="equal">
      <formula>0</formula>
    </cfRule>
    <cfRule type="cellIs" dxfId="71" priority="194" stopIfTrue="1" operator="greaterThan">
      <formula>0.0000001</formula>
    </cfRule>
    <cfRule type="cellIs" dxfId="70" priority="193" stopIfTrue="1" operator="equal">
      <formula>0</formula>
    </cfRule>
    <cfRule type="cellIs" dxfId="69" priority="192" stopIfTrue="1" operator="greaterThan">
      <formula>0.0000001</formula>
    </cfRule>
    <cfRule type="cellIs" dxfId="68" priority="191" stopIfTrue="1" operator="equal">
      <formula>0</formula>
    </cfRule>
    <cfRule type="cellIs" dxfId="67" priority="190" stopIfTrue="1" operator="greaterThan">
      <formula>0.0000001</formula>
    </cfRule>
    <cfRule type="cellIs" dxfId="66" priority="188" stopIfTrue="1" operator="greaterThan">
      <formula>0.0000001</formula>
    </cfRule>
    <cfRule type="cellIs" dxfId="65" priority="187" stopIfTrue="1" operator="equal">
      <formula>0</formula>
    </cfRule>
    <cfRule type="cellIs" dxfId="64" priority="186" stopIfTrue="1" operator="greaterThan">
      <formula>0.0000001</formula>
    </cfRule>
    <cfRule type="cellIs" dxfId="63" priority="185" stopIfTrue="1" operator="equal">
      <formula>0</formula>
    </cfRule>
    <cfRule type="cellIs" dxfId="62" priority="184" stopIfTrue="1" operator="greaterThan">
      <formula>0.0000001</formula>
    </cfRule>
    <cfRule type="cellIs" dxfId="61" priority="183" stopIfTrue="1" operator="equal">
      <formula>0</formula>
    </cfRule>
    <cfRule type="cellIs" dxfId="60" priority="182" stopIfTrue="1" operator="greaterThan">
      <formula>0.0000001</formula>
    </cfRule>
    <cfRule type="cellIs" dxfId="59" priority="181" stopIfTrue="1" operator="equal">
      <formula>0</formula>
    </cfRule>
  </conditionalFormatting>
  <conditionalFormatting sqref="E60:L60 E62:L62">
    <cfRule type="cellIs" dxfId="58" priority="60" stopIfTrue="1" operator="greaterThan">
      <formula>0.0000001</formula>
    </cfRule>
    <cfRule type="cellIs" dxfId="57" priority="59" stopIfTrue="1" operator="equal">
      <formula>0</formula>
    </cfRule>
    <cfRule type="cellIs" dxfId="56" priority="58" stopIfTrue="1" operator="greaterThan">
      <formula>0.0000001</formula>
    </cfRule>
    <cfRule type="cellIs" dxfId="55" priority="57" stopIfTrue="1" operator="equal">
      <formula>0</formula>
    </cfRule>
    <cfRule type="cellIs" dxfId="54" priority="56" stopIfTrue="1" operator="greaterThan">
      <formula>0.0000001</formula>
    </cfRule>
    <cfRule type="cellIs" dxfId="53" priority="55" stopIfTrue="1" operator="equal">
      <formula>0</formula>
    </cfRule>
    <cfRule type="cellIs" dxfId="52" priority="31" stopIfTrue="1" operator="equal">
      <formula>0</formula>
    </cfRule>
    <cfRule type="cellIs" dxfId="51" priority="53" stopIfTrue="1" operator="equal">
      <formula>0</formula>
    </cfRule>
    <cfRule type="cellIs" dxfId="50" priority="52" stopIfTrue="1" operator="greaterThan">
      <formula>0.0000001</formula>
    </cfRule>
    <cfRule type="cellIs" dxfId="49" priority="51" stopIfTrue="1" operator="equal">
      <formula>0</formula>
    </cfRule>
    <cfRule type="cellIs" dxfId="48" priority="32" stopIfTrue="1" operator="greaterThan">
      <formula>0.0000001</formula>
    </cfRule>
    <cfRule type="cellIs" dxfId="47" priority="49" stopIfTrue="1" operator="equal">
      <formula>0</formula>
    </cfRule>
    <cfRule type="cellIs" dxfId="46" priority="48" stopIfTrue="1" operator="greaterThan">
      <formula>0.0000001</formula>
    </cfRule>
    <cfRule type="cellIs" dxfId="45" priority="47" stopIfTrue="1" operator="equal">
      <formula>0</formula>
    </cfRule>
    <cfRule type="cellIs" dxfId="44" priority="46" stopIfTrue="1" operator="greaterThan">
      <formula>0.0000001</formula>
    </cfRule>
    <cfRule type="cellIs" dxfId="43" priority="45" stopIfTrue="1" operator="equal">
      <formula>0</formula>
    </cfRule>
    <cfRule type="cellIs" dxfId="42" priority="44" stopIfTrue="1" operator="greaterThan">
      <formula>0.0000001</formula>
    </cfRule>
    <cfRule type="cellIs" dxfId="41" priority="43" stopIfTrue="1" operator="equal">
      <formula>0</formula>
    </cfRule>
    <cfRule type="cellIs" dxfId="40" priority="42" stopIfTrue="1" operator="greaterThan">
      <formula>0.0000001</formula>
    </cfRule>
    <cfRule type="cellIs" dxfId="39" priority="41" stopIfTrue="1" operator="equal">
      <formula>0</formula>
    </cfRule>
    <cfRule type="cellIs" dxfId="38" priority="40" stopIfTrue="1" operator="greaterThan">
      <formula>0.0000001</formula>
    </cfRule>
    <cfRule type="cellIs" dxfId="37" priority="39" stopIfTrue="1" operator="equal">
      <formula>0</formula>
    </cfRule>
    <cfRule type="cellIs" dxfId="36" priority="38" stopIfTrue="1" operator="greaterThan">
      <formula>0.0000001</formula>
    </cfRule>
    <cfRule type="cellIs" dxfId="35" priority="37" stopIfTrue="1" operator="equal">
      <formula>0</formula>
    </cfRule>
    <cfRule type="cellIs" dxfId="34" priority="36" stopIfTrue="1" operator="greaterThan">
      <formula>0.0000001</formula>
    </cfRule>
    <cfRule type="cellIs" dxfId="33" priority="35" stopIfTrue="1" operator="equal">
      <formula>0</formula>
    </cfRule>
    <cfRule type="cellIs" dxfId="32" priority="34" stopIfTrue="1" operator="greaterThan">
      <formula>0.0000001</formula>
    </cfRule>
    <cfRule type="cellIs" dxfId="31" priority="33" stopIfTrue="1" operator="equal">
      <formula>0</formula>
    </cfRule>
    <cfRule type="cellIs" dxfId="30" priority="54" stopIfTrue="1" operator="greaterThan">
      <formula>0.0000001</formula>
    </cfRule>
    <cfRule type="cellIs" dxfId="29" priority="50" stopIfTrue="1" operator="greaterThan">
      <formula>0.0000001</formula>
    </cfRule>
  </conditionalFormatting>
  <conditionalFormatting sqref="F30:I30">
    <cfRule type="cellIs" dxfId="28" priority="177" stopIfTrue="1" operator="equal">
      <formula>0</formula>
    </cfRule>
    <cfRule type="cellIs" dxfId="27" priority="176" stopIfTrue="1" operator="greaterThan">
      <formula>0.0000001</formula>
    </cfRule>
    <cfRule type="cellIs" dxfId="26" priority="180" stopIfTrue="1" operator="greaterThan">
      <formula>0.0000001</formula>
    </cfRule>
    <cfRule type="cellIs" dxfId="25" priority="175" stopIfTrue="1" operator="equal">
      <formula>0</formula>
    </cfRule>
    <cfRule type="cellIs" dxfId="24" priority="174" stopIfTrue="1" operator="greaterThan">
      <formula>0.0000001</formula>
    </cfRule>
    <cfRule type="cellIs" dxfId="23" priority="173" stopIfTrue="1" operator="equal">
      <formula>0</formula>
    </cfRule>
    <cfRule type="cellIs" dxfId="22" priority="172" stopIfTrue="1" operator="greaterThan">
      <formula>0.0000001</formula>
    </cfRule>
    <cfRule type="cellIs" dxfId="21" priority="171" stopIfTrue="1" operator="equal">
      <formula>0</formula>
    </cfRule>
    <cfRule type="cellIs" dxfId="20" priority="170" stopIfTrue="1" operator="greaterThan">
      <formula>0.0000001</formula>
    </cfRule>
    <cfRule type="cellIs" dxfId="19" priority="169" stopIfTrue="1" operator="equal">
      <formula>0</formula>
    </cfRule>
    <cfRule type="cellIs" dxfId="18" priority="168" stopIfTrue="1" operator="greaterThan">
      <formula>0.0000001</formula>
    </cfRule>
    <cfRule type="cellIs" dxfId="17" priority="167" stopIfTrue="1" operator="equal">
      <formula>0</formula>
    </cfRule>
    <cfRule type="cellIs" dxfId="16" priority="166" stopIfTrue="1" operator="greaterThan">
      <formula>0.0000001</formula>
    </cfRule>
    <cfRule type="cellIs" dxfId="15" priority="165" stopIfTrue="1" operator="equal">
      <formula>0</formula>
    </cfRule>
    <cfRule type="cellIs" dxfId="14" priority="178" stopIfTrue="1" operator="greaterThan">
      <formula>0.0000001</formula>
    </cfRule>
    <cfRule type="cellIs" dxfId="13" priority="163" stopIfTrue="1" operator="equal">
      <formula>0</formula>
    </cfRule>
    <cfRule type="cellIs" dxfId="12" priority="162" stopIfTrue="1" operator="greaterThan">
      <formula>0.0000001</formula>
    </cfRule>
    <cfRule type="cellIs" dxfId="11" priority="161" stopIfTrue="1" operator="equal">
      <formula>0</formula>
    </cfRule>
    <cfRule type="cellIs" dxfId="10" priority="160" stopIfTrue="1" operator="greaterThan">
      <formula>0.0000001</formula>
    </cfRule>
    <cfRule type="cellIs" dxfId="9" priority="159" stopIfTrue="1" operator="equal">
      <formula>0</formula>
    </cfRule>
    <cfRule type="cellIs" dxfId="8" priority="158" stopIfTrue="1" operator="greaterThan">
      <formula>0.0000001</formula>
    </cfRule>
    <cfRule type="cellIs" dxfId="7" priority="164" stopIfTrue="1" operator="greaterThan">
      <formula>0.0000001</formula>
    </cfRule>
    <cfRule type="cellIs" dxfId="6" priority="156" stopIfTrue="1" operator="greaterThan">
      <formula>0.0000001</formula>
    </cfRule>
    <cfRule type="cellIs" dxfId="5" priority="155" stopIfTrue="1" operator="equal">
      <formula>0</formula>
    </cfRule>
    <cfRule type="cellIs" dxfId="4" priority="154" stopIfTrue="1" operator="greaterThan">
      <formula>0.0000001</formula>
    </cfRule>
    <cfRule type="cellIs" dxfId="3" priority="153" stopIfTrue="1" operator="equal">
      <formula>0</formula>
    </cfRule>
    <cfRule type="cellIs" dxfId="2" priority="152" stopIfTrue="1" operator="greaterThan">
      <formula>0.0000001</formula>
    </cfRule>
    <cfRule type="cellIs" dxfId="1" priority="151" stopIfTrue="1" operator="equal">
      <formula>0</formula>
    </cfRule>
    <cfRule type="cellIs" dxfId="0" priority="157" stopIfTrue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25" fitToHeight="0" orientation="landscape" r:id="rId1"/>
  <colBreaks count="1" manualBreakCount="1">
    <brk id="9" max="8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337"/>
  <sheetViews>
    <sheetView tabSelected="1" view="pageBreakPreview" topLeftCell="A118" zoomScale="85" zoomScaleNormal="85" zoomScaleSheetLayoutView="85" workbookViewId="0">
      <selection activeCell="F101" sqref="F101"/>
    </sheetView>
  </sheetViews>
  <sheetFormatPr defaultColWidth="8.85546875" defaultRowHeight="12.75" x14ac:dyDescent="0.2"/>
  <cols>
    <col min="1" max="1" width="17.42578125" style="653" customWidth="1"/>
    <col min="2" max="2" width="22.42578125" style="653" customWidth="1"/>
    <col min="3" max="3" width="91.140625" style="653" customWidth="1"/>
    <col min="4" max="4" width="13.28515625" style="653" customWidth="1"/>
    <col min="5" max="5" width="15" style="653" customWidth="1"/>
    <col min="6" max="6" width="29.28515625" style="653" customWidth="1"/>
    <col min="7" max="7" width="32.140625" style="653" customWidth="1"/>
    <col min="8" max="8" width="13.140625" style="653" customWidth="1"/>
    <col min="9" max="9" width="6.85546875" style="653" customWidth="1"/>
    <col min="10" max="10" width="11.42578125" style="653" customWidth="1"/>
    <col min="11" max="12" width="8.85546875" style="653"/>
    <col min="13" max="13" width="13.28515625" style="653" bestFit="1" customWidth="1"/>
    <col min="14" max="256" width="8.85546875" style="653"/>
    <col min="257" max="257" width="14" style="653" customWidth="1"/>
    <col min="258" max="258" width="12.42578125" style="653" customWidth="1"/>
    <col min="259" max="259" width="61" style="653" customWidth="1"/>
    <col min="260" max="260" width="11.7109375" style="653" customWidth="1"/>
    <col min="261" max="261" width="15" style="653" customWidth="1"/>
    <col min="262" max="262" width="16.42578125" style="653" customWidth="1"/>
    <col min="263" max="263" width="22.42578125" style="653" customWidth="1"/>
    <col min="264" max="264" width="13.140625" style="653" customWidth="1"/>
    <col min="265" max="265" width="33.42578125" style="653" customWidth="1"/>
    <col min="266" max="268" width="8.85546875" style="653"/>
    <col min="269" max="269" width="13.28515625" style="653" bestFit="1" customWidth="1"/>
    <col min="270" max="512" width="8.85546875" style="653"/>
    <col min="513" max="513" width="14" style="653" customWidth="1"/>
    <col min="514" max="514" width="12.42578125" style="653" customWidth="1"/>
    <col min="515" max="515" width="61" style="653" customWidth="1"/>
    <col min="516" max="516" width="11.7109375" style="653" customWidth="1"/>
    <col min="517" max="517" width="15" style="653" customWidth="1"/>
    <col min="518" max="518" width="16.42578125" style="653" customWidth="1"/>
    <col min="519" max="519" width="22.42578125" style="653" customWidth="1"/>
    <col min="520" max="520" width="13.140625" style="653" customWidth="1"/>
    <col min="521" max="521" width="33.42578125" style="653" customWidth="1"/>
    <col min="522" max="524" width="8.85546875" style="653"/>
    <col min="525" max="525" width="13.28515625" style="653" bestFit="1" customWidth="1"/>
    <col min="526" max="768" width="8.85546875" style="653"/>
    <col min="769" max="769" width="14" style="653" customWidth="1"/>
    <col min="770" max="770" width="12.42578125" style="653" customWidth="1"/>
    <col min="771" max="771" width="61" style="653" customWidth="1"/>
    <col min="772" max="772" width="11.7109375" style="653" customWidth="1"/>
    <col min="773" max="773" width="15" style="653" customWidth="1"/>
    <col min="774" max="774" width="16.42578125" style="653" customWidth="1"/>
    <col min="775" max="775" width="22.42578125" style="653" customWidth="1"/>
    <col min="776" max="776" width="13.140625" style="653" customWidth="1"/>
    <col min="777" max="777" width="33.42578125" style="653" customWidth="1"/>
    <col min="778" max="780" width="8.85546875" style="653"/>
    <col min="781" max="781" width="13.28515625" style="653" bestFit="1" customWidth="1"/>
    <col min="782" max="1024" width="8.85546875" style="653"/>
    <col min="1025" max="1025" width="14" style="653" customWidth="1"/>
    <col min="1026" max="1026" width="12.42578125" style="653" customWidth="1"/>
    <col min="1027" max="1027" width="61" style="653" customWidth="1"/>
    <col min="1028" max="1028" width="11.7109375" style="653" customWidth="1"/>
    <col min="1029" max="1029" width="15" style="653" customWidth="1"/>
    <col min="1030" max="1030" width="16.42578125" style="653" customWidth="1"/>
    <col min="1031" max="1031" width="22.42578125" style="653" customWidth="1"/>
    <col min="1032" max="1032" width="13.140625" style="653" customWidth="1"/>
    <col min="1033" max="1033" width="33.42578125" style="653" customWidth="1"/>
    <col min="1034" max="1036" width="8.85546875" style="653"/>
    <col min="1037" max="1037" width="13.28515625" style="653" bestFit="1" customWidth="1"/>
    <col min="1038" max="1280" width="8.85546875" style="653"/>
    <col min="1281" max="1281" width="14" style="653" customWidth="1"/>
    <col min="1282" max="1282" width="12.42578125" style="653" customWidth="1"/>
    <col min="1283" max="1283" width="61" style="653" customWidth="1"/>
    <col min="1284" max="1284" width="11.7109375" style="653" customWidth="1"/>
    <col min="1285" max="1285" width="15" style="653" customWidth="1"/>
    <col min="1286" max="1286" width="16.42578125" style="653" customWidth="1"/>
    <col min="1287" max="1287" width="22.42578125" style="653" customWidth="1"/>
    <col min="1288" max="1288" width="13.140625" style="653" customWidth="1"/>
    <col min="1289" max="1289" width="33.42578125" style="653" customWidth="1"/>
    <col min="1290" max="1292" width="8.85546875" style="653"/>
    <col min="1293" max="1293" width="13.28515625" style="653" bestFit="1" customWidth="1"/>
    <col min="1294" max="1536" width="8.85546875" style="653"/>
    <col min="1537" max="1537" width="14" style="653" customWidth="1"/>
    <col min="1538" max="1538" width="12.42578125" style="653" customWidth="1"/>
    <col min="1539" max="1539" width="61" style="653" customWidth="1"/>
    <col min="1540" max="1540" width="11.7109375" style="653" customWidth="1"/>
    <col min="1541" max="1541" width="15" style="653" customWidth="1"/>
    <col min="1542" max="1542" width="16.42578125" style="653" customWidth="1"/>
    <col min="1543" max="1543" width="22.42578125" style="653" customWidth="1"/>
    <col min="1544" max="1544" width="13.140625" style="653" customWidth="1"/>
    <col min="1545" max="1545" width="33.42578125" style="653" customWidth="1"/>
    <col min="1546" max="1548" width="8.85546875" style="653"/>
    <col min="1549" max="1549" width="13.28515625" style="653" bestFit="1" customWidth="1"/>
    <col min="1550" max="1792" width="8.85546875" style="653"/>
    <col min="1793" max="1793" width="14" style="653" customWidth="1"/>
    <col min="1794" max="1794" width="12.42578125" style="653" customWidth="1"/>
    <col min="1795" max="1795" width="61" style="653" customWidth="1"/>
    <col min="1796" max="1796" width="11.7109375" style="653" customWidth="1"/>
    <col min="1797" max="1797" width="15" style="653" customWidth="1"/>
    <col min="1798" max="1798" width="16.42578125" style="653" customWidth="1"/>
    <col min="1799" max="1799" width="22.42578125" style="653" customWidth="1"/>
    <col min="1800" max="1800" width="13.140625" style="653" customWidth="1"/>
    <col min="1801" max="1801" width="33.42578125" style="653" customWidth="1"/>
    <col min="1802" max="1804" width="8.85546875" style="653"/>
    <col min="1805" max="1805" width="13.28515625" style="653" bestFit="1" customWidth="1"/>
    <col min="1806" max="2048" width="8.85546875" style="653"/>
    <col min="2049" max="2049" width="14" style="653" customWidth="1"/>
    <col min="2050" max="2050" width="12.42578125" style="653" customWidth="1"/>
    <col min="2051" max="2051" width="61" style="653" customWidth="1"/>
    <col min="2052" max="2052" width="11.7109375" style="653" customWidth="1"/>
    <col min="2053" max="2053" width="15" style="653" customWidth="1"/>
    <col min="2054" max="2054" width="16.42578125" style="653" customWidth="1"/>
    <col min="2055" max="2055" width="22.42578125" style="653" customWidth="1"/>
    <col min="2056" max="2056" width="13.140625" style="653" customWidth="1"/>
    <col min="2057" max="2057" width="33.42578125" style="653" customWidth="1"/>
    <col min="2058" max="2060" width="8.85546875" style="653"/>
    <col min="2061" max="2061" width="13.28515625" style="653" bestFit="1" customWidth="1"/>
    <col min="2062" max="2304" width="8.85546875" style="653"/>
    <col min="2305" max="2305" width="14" style="653" customWidth="1"/>
    <col min="2306" max="2306" width="12.42578125" style="653" customWidth="1"/>
    <col min="2307" max="2307" width="61" style="653" customWidth="1"/>
    <col min="2308" max="2308" width="11.7109375" style="653" customWidth="1"/>
    <col min="2309" max="2309" width="15" style="653" customWidth="1"/>
    <col min="2310" max="2310" width="16.42578125" style="653" customWidth="1"/>
    <col min="2311" max="2311" width="22.42578125" style="653" customWidth="1"/>
    <col min="2312" max="2312" width="13.140625" style="653" customWidth="1"/>
    <col min="2313" max="2313" width="33.42578125" style="653" customWidth="1"/>
    <col min="2314" max="2316" width="8.85546875" style="653"/>
    <col min="2317" max="2317" width="13.28515625" style="653" bestFit="1" customWidth="1"/>
    <col min="2318" max="2560" width="8.85546875" style="653"/>
    <col min="2561" max="2561" width="14" style="653" customWidth="1"/>
    <col min="2562" max="2562" width="12.42578125" style="653" customWidth="1"/>
    <col min="2563" max="2563" width="61" style="653" customWidth="1"/>
    <col min="2564" max="2564" width="11.7109375" style="653" customWidth="1"/>
    <col min="2565" max="2565" width="15" style="653" customWidth="1"/>
    <col min="2566" max="2566" width="16.42578125" style="653" customWidth="1"/>
    <col min="2567" max="2567" width="22.42578125" style="653" customWidth="1"/>
    <col min="2568" max="2568" width="13.140625" style="653" customWidth="1"/>
    <col min="2569" max="2569" width="33.42578125" style="653" customWidth="1"/>
    <col min="2570" max="2572" width="8.85546875" style="653"/>
    <col min="2573" max="2573" width="13.28515625" style="653" bestFit="1" customWidth="1"/>
    <col min="2574" max="2816" width="8.85546875" style="653"/>
    <col min="2817" max="2817" width="14" style="653" customWidth="1"/>
    <col min="2818" max="2818" width="12.42578125" style="653" customWidth="1"/>
    <col min="2819" max="2819" width="61" style="653" customWidth="1"/>
    <col min="2820" max="2820" width="11.7109375" style="653" customWidth="1"/>
    <col min="2821" max="2821" width="15" style="653" customWidth="1"/>
    <col min="2822" max="2822" width="16.42578125" style="653" customWidth="1"/>
    <col min="2823" max="2823" width="22.42578125" style="653" customWidth="1"/>
    <col min="2824" max="2824" width="13.140625" style="653" customWidth="1"/>
    <col min="2825" max="2825" width="33.42578125" style="653" customWidth="1"/>
    <col min="2826" max="2828" width="8.85546875" style="653"/>
    <col min="2829" max="2829" width="13.28515625" style="653" bestFit="1" customWidth="1"/>
    <col min="2830" max="3072" width="8.85546875" style="653"/>
    <col min="3073" max="3073" width="14" style="653" customWidth="1"/>
    <col min="3074" max="3074" width="12.42578125" style="653" customWidth="1"/>
    <col min="3075" max="3075" width="61" style="653" customWidth="1"/>
    <col min="3076" max="3076" width="11.7109375" style="653" customWidth="1"/>
    <col min="3077" max="3077" width="15" style="653" customWidth="1"/>
    <col min="3078" max="3078" width="16.42578125" style="653" customWidth="1"/>
    <col min="3079" max="3079" width="22.42578125" style="653" customWidth="1"/>
    <col min="3080" max="3080" width="13.140625" style="653" customWidth="1"/>
    <col min="3081" max="3081" width="33.42578125" style="653" customWidth="1"/>
    <col min="3082" max="3084" width="8.85546875" style="653"/>
    <col min="3085" max="3085" width="13.28515625" style="653" bestFit="1" customWidth="1"/>
    <col min="3086" max="3328" width="8.85546875" style="653"/>
    <col min="3329" max="3329" width="14" style="653" customWidth="1"/>
    <col min="3330" max="3330" width="12.42578125" style="653" customWidth="1"/>
    <col min="3331" max="3331" width="61" style="653" customWidth="1"/>
    <col min="3332" max="3332" width="11.7109375" style="653" customWidth="1"/>
    <col min="3333" max="3333" width="15" style="653" customWidth="1"/>
    <col min="3334" max="3334" width="16.42578125" style="653" customWidth="1"/>
    <col min="3335" max="3335" width="22.42578125" style="653" customWidth="1"/>
    <col min="3336" max="3336" width="13.140625" style="653" customWidth="1"/>
    <col min="3337" max="3337" width="33.42578125" style="653" customWidth="1"/>
    <col min="3338" max="3340" width="8.85546875" style="653"/>
    <col min="3341" max="3341" width="13.28515625" style="653" bestFit="1" customWidth="1"/>
    <col min="3342" max="3584" width="8.85546875" style="653"/>
    <col min="3585" max="3585" width="14" style="653" customWidth="1"/>
    <col min="3586" max="3586" width="12.42578125" style="653" customWidth="1"/>
    <col min="3587" max="3587" width="61" style="653" customWidth="1"/>
    <col min="3588" max="3588" width="11.7109375" style="653" customWidth="1"/>
    <col min="3589" max="3589" width="15" style="653" customWidth="1"/>
    <col min="3590" max="3590" width="16.42578125" style="653" customWidth="1"/>
    <col min="3591" max="3591" width="22.42578125" style="653" customWidth="1"/>
    <col min="3592" max="3592" width="13.140625" style="653" customWidth="1"/>
    <col min="3593" max="3593" width="33.42578125" style="653" customWidth="1"/>
    <col min="3594" max="3596" width="8.85546875" style="653"/>
    <col min="3597" max="3597" width="13.28515625" style="653" bestFit="1" customWidth="1"/>
    <col min="3598" max="3840" width="8.85546875" style="653"/>
    <col min="3841" max="3841" width="14" style="653" customWidth="1"/>
    <col min="3842" max="3842" width="12.42578125" style="653" customWidth="1"/>
    <col min="3843" max="3843" width="61" style="653" customWidth="1"/>
    <col min="3844" max="3844" width="11.7109375" style="653" customWidth="1"/>
    <col min="3845" max="3845" width="15" style="653" customWidth="1"/>
    <col min="3846" max="3846" width="16.42578125" style="653" customWidth="1"/>
    <col min="3847" max="3847" width="22.42578125" style="653" customWidth="1"/>
    <col min="3848" max="3848" width="13.140625" style="653" customWidth="1"/>
    <col min="3849" max="3849" width="33.42578125" style="653" customWidth="1"/>
    <col min="3850" max="3852" width="8.85546875" style="653"/>
    <col min="3853" max="3853" width="13.28515625" style="653" bestFit="1" customWidth="1"/>
    <col min="3854" max="4096" width="8.85546875" style="653"/>
    <col min="4097" max="4097" width="14" style="653" customWidth="1"/>
    <col min="4098" max="4098" width="12.42578125" style="653" customWidth="1"/>
    <col min="4099" max="4099" width="61" style="653" customWidth="1"/>
    <col min="4100" max="4100" width="11.7109375" style="653" customWidth="1"/>
    <col min="4101" max="4101" width="15" style="653" customWidth="1"/>
    <col min="4102" max="4102" width="16.42578125" style="653" customWidth="1"/>
    <col min="4103" max="4103" width="22.42578125" style="653" customWidth="1"/>
    <col min="4104" max="4104" width="13.140625" style="653" customWidth="1"/>
    <col min="4105" max="4105" width="33.42578125" style="653" customWidth="1"/>
    <col min="4106" max="4108" width="8.85546875" style="653"/>
    <col min="4109" max="4109" width="13.28515625" style="653" bestFit="1" customWidth="1"/>
    <col min="4110" max="4352" width="8.85546875" style="653"/>
    <col min="4353" max="4353" width="14" style="653" customWidth="1"/>
    <col min="4354" max="4354" width="12.42578125" style="653" customWidth="1"/>
    <col min="4355" max="4355" width="61" style="653" customWidth="1"/>
    <col min="4356" max="4356" width="11.7109375" style="653" customWidth="1"/>
    <col min="4357" max="4357" width="15" style="653" customWidth="1"/>
    <col min="4358" max="4358" width="16.42578125" style="653" customWidth="1"/>
    <col min="4359" max="4359" width="22.42578125" style="653" customWidth="1"/>
    <col min="4360" max="4360" width="13.140625" style="653" customWidth="1"/>
    <col min="4361" max="4361" width="33.42578125" style="653" customWidth="1"/>
    <col min="4362" max="4364" width="8.85546875" style="653"/>
    <col min="4365" max="4365" width="13.28515625" style="653" bestFit="1" customWidth="1"/>
    <col min="4366" max="4608" width="8.85546875" style="653"/>
    <col min="4609" max="4609" width="14" style="653" customWidth="1"/>
    <col min="4610" max="4610" width="12.42578125" style="653" customWidth="1"/>
    <col min="4611" max="4611" width="61" style="653" customWidth="1"/>
    <col min="4612" max="4612" width="11.7109375" style="653" customWidth="1"/>
    <col min="4613" max="4613" width="15" style="653" customWidth="1"/>
    <col min="4614" max="4614" width="16.42578125" style="653" customWidth="1"/>
    <col min="4615" max="4615" width="22.42578125" style="653" customWidth="1"/>
    <col min="4616" max="4616" width="13.140625" style="653" customWidth="1"/>
    <col min="4617" max="4617" width="33.42578125" style="653" customWidth="1"/>
    <col min="4618" max="4620" width="8.85546875" style="653"/>
    <col min="4621" max="4621" width="13.28515625" style="653" bestFit="1" customWidth="1"/>
    <col min="4622" max="4864" width="8.85546875" style="653"/>
    <col min="4865" max="4865" width="14" style="653" customWidth="1"/>
    <col min="4866" max="4866" width="12.42578125" style="653" customWidth="1"/>
    <col min="4867" max="4867" width="61" style="653" customWidth="1"/>
    <col min="4868" max="4868" width="11.7109375" style="653" customWidth="1"/>
    <col min="4869" max="4869" width="15" style="653" customWidth="1"/>
    <col min="4870" max="4870" width="16.42578125" style="653" customWidth="1"/>
    <col min="4871" max="4871" width="22.42578125" style="653" customWidth="1"/>
    <col min="4872" max="4872" width="13.140625" style="653" customWidth="1"/>
    <col min="4873" max="4873" width="33.42578125" style="653" customWidth="1"/>
    <col min="4874" max="4876" width="8.85546875" style="653"/>
    <col min="4877" max="4877" width="13.28515625" style="653" bestFit="1" customWidth="1"/>
    <col min="4878" max="5120" width="8.85546875" style="653"/>
    <col min="5121" max="5121" width="14" style="653" customWidth="1"/>
    <col min="5122" max="5122" width="12.42578125" style="653" customWidth="1"/>
    <col min="5123" max="5123" width="61" style="653" customWidth="1"/>
    <col min="5124" max="5124" width="11.7109375" style="653" customWidth="1"/>
    <col min="5125" max="5125" width="15" style="653" customWidth="1"/>
    <col min="5126" max="5126" width="16.42578125" style="653" customWidth="1"/>
    <col min="5127" max="5127" width="22.42578125" style="653" customWidth="1"/>
    <col min="5128" max="5128" width="13.140625" style="653" customWidth="1"/>
    <col min="5129" max="5129" width="33.42578125" style="653" customWidth="1"/>
    <col min="5130" max="5132" width="8.85546875" style="653"/>
    <col min="5133" max="5133" width="13.28515625" style="653" bestFit="1" customWidth="1"/>
    <col min="5134" max="5376" width="8.85546875" style="653"/>
    <col min="5377" max="5377" width="14" style="653" customWidth="1"/>
    <col min="5378" max="5378" width="12.42578125" style="653" customWidth="1"/>
    <col min="5379" max="5379" width="61" style="653" customWidth="1"/>
    <col min="5380" max="5380" width="11.7109375" style="653" customWidth="1"/>
    <col min="5381" max="5381" width="15" style="653" customWidth="1"/>
    <col min="5382" max="5382" width="16.42578125" style="653" customWidth="1"/>
    <col min="5383" max="5383" width="22.42578125" style="653" customWidth="1"/>
    <col min="5384" max="5384" width="13.140625" style="653" customWidth="1"/>
    <col min="5385" max="5385" width="33.42578125" style="653" customWidth="1"/>
    <col min="5386" max="5388" width="8.85546875" style="653"/>
    <col min="5389" max="5389" width="13.28515625" style="653" bestFit="1" customWidth="1"/>
    <col min="5390" max="5632" width="8.85546875" style="653"/>
    <col min="5633" max="5633" width="14" style="653" customWidth="1"/>
    <col min="5634" max="5634" width="12.42578125" style="653" customWidth="1"/>
    <col min="5635" max="5635" width="61" style="653" customWidth="1"/>
    <col min="5636" max="5636" width="11.7109375" style="653" customWidth="1"/>
    <col min="5637" max="5637" width="15" style="653" customWidth="1"/>
    <col min="5638" max="5638" width="16.42578125" style="653" customWidth="1"/>
    <col min="5639" max="5639" width="22.42578125" style="653" customWidth="1"/>
    <col min="5640" max="5640" width="13.140625" style="653" customWidth="1"/>
    <col min="5641" max="5641" width="33.42578125" style="653" customWidth="1"/>
    <col min="5642" max="5644" width="8.85546875" style="653"/>
    <col min="5645" max="5645" width="13.28515625" style="653" bestFit="1" customWidth="1"/>
    <col min="5646" max="5888" width="8.85546875" style="653"/>
    <col min="5889" max="5889" width="14" style="653" customWidth="1"/>
    <col min="5890" max="5890" width="12.42578125" style="653" customWidth="1"/>
    <col min="5891" max="5891" width="61" style="653" customWidth="1"/>
    <col min="5892" max="5892" width="11.7109375" style="653" customWidth="1"/>
    <col min="5893" max="5893" width="15" style="653" customWidth="1"/>
    <col min="5894" max="5894" width="16.42578125" style="653" customWidth="1"/>
    <col min="5895" max="5895" width="22.42578125" style="653" customWidth="1"/>
    <col min="5896" max="5896" width="13.140625" style="653" customWidth="1"/>
    <col min="5897" max="5897" width="33.42578125" style="653" customWidth="1"/>
    <col min="5898" max="5900" width="8.85546875" style="653"/>
    <col min="5901" max="5901" width="13.28515625" style="653" bestFit="1" customWidth="1"/>
    <col min="5902" max="6144" width="8.85546875" style="653"/>
    <col min="6145" max="6145" width="14" style="653" customWidth="1"/>
    <col min="6146" max="6146" width="12.42578125" style="653" customWidth="1"/>
    <col min="6147" max="6147" width="61" style="653" customWidth="1"/>
    <col min="6148" max="6148" width="11.7109375" style="653" customWidth="1"/>
    <col min="6149" max="6149" width="15" style="653" customWidth="1"/>
    <col min="6150" max="6150" width="16.42578125" style="653" customWidth="1"/>
    <col min="6151" max="6151" width="22.42578125" style="653" customWidth="1"/>
    <col min="6152" max="6152" width="13.140625" style="653" customWidth="1"/>
    <col min="6153" max="6153" width="33.42578125" style="653" customWidth="1"/>
    <col min="6154" max="6156" width="8.85546875" style="653"/>
    <col min="6157" max="6157" width="13.28515625" style="653" bestFit="1" customWidth="1"/>
    <col min="6158" max="6400" width="8.85546875" style="653"/>
    <col min="6401" max="6401" width="14" style="653" customWidth="1"/>
    <col min="6402" max="6402" width="12.42578125" style="653" customWidth="1"/>
    <col min="6403" max="6403" width="61" style="653" customWidth="1"/>
    <col min="6404" max="6404" width="11.7109375" style="653" customWidth="1"/>
    <col min="6405" max="6405" width="15" style="653" customWidth="1"/>
    <col min="6406" max="6406" width="16.42578125" style="653" customWidth="1"/>
    <col min="6407" max="6407" width="22.42578125" style="653" customWidth="1"/>
    <col min="6408" max="6408" width="13.140625" style="653" customWidth="1"/>
    <col min="6409" max="6409" width="33.42578125" style="653" customWidth="1"/>
    <col min="6410" max="6412" width="8.85546875" style="653"/>
    <col min="6413" max="6413" width="13.28515625" style="653" bestFit="1" customWidth="1"/>
    <col min="6414" max="6656" width="8.85546875" style="653"/>
    <col min="6657" max="6657" width="14" style="653" customWidth="1"/>
    <col min="6658" max="6658" width="12.42578125" style="653" customWidth="1"/>
    <col min="6659" max="6659" width="61" style="653" customWidth="1"/>
    <col min="6660" max="6660" width="11.7109375" style="653" customWidth="1"/>
    <col min="6661" max="6661" width="15" style="653" customWidth="1"/>
    <col min="6662" max="6662" width="16.42578125" style="653" customWidth="1"/>
    <col min="6663" max="6663" width="22.42578125" style="653" customWidth="1"/>
    <col min="6664" max="6664" width="13.140625" style="653" customWidth="1"/>
    <col min="6665" max="6665" width="33.42578125" style="653" customWidth="1"/>
    <col min="6666" max="6668" width="8.85546875" style="653"/>
    <col min="6669" max="6669" width="13.28515625" style="653" bestFit="1" customWidth="1"/>
    <col min="6670" max="6912" width="8.85546875" style="653"/>
    <col min="6913" max="6913" width="14" style="653" customWidth="1"/>
    <col min="6914" max="6914" width="12.42578125" style="653" customWidth="1"/>
    <col min="6915" max="6915" width="61" style="653" customWidth="1"/>
    <col min="6916" max="6916" width="11.7109375" style="653" customWidth="1"/>
    <col min="6917" max="6917" width="15" style="653" customWidth="1"/>
    <col min="6918" max="6918" width="16.42578125" style="653" customWidth="1"/>
    <col min="6919" max="6919" width="22.42578125" style="653" customWidth="1"/>
    <col min="6920" max="6920" width="13.140625" style="653" customWidth="1"/>
    <col min="6921" max="6921" width="33.42578125" style="653" customWidth="1"/>
    <col min="6922" max="6924" width="8.85546875" style="653"/>
    <col min="6925" max="6925" width="13.28515625" style="653" bestFit="1" customWidth="1"/>
    <col min="6926" max="7168" width="8.85546875" style="653"/>
    <col min="7169" max="7169" width="14" style="653" customWidth="1"/>
    <col min="7170" max="7170" width="12.42578125" style="653" customWidth="1"/>
    <col min="7171" max="7171" width="61" style="653" customWidth="1"/>
    <col min="7172" max="7172" width="11.7109375" style="653" customWidth="1"/>
    <col min="7173" max="7173" width="15" style="653" customWidth="1"/>
    <col min="7174" max="7174" width="16.42578125" style="653" customWidth="1"/>
    <col min="7175" max="7175" width="22.42578125" style="653" customWidth="1"/>
    <col min="7176" max="7176" width="13.140625" style="653" customWidth="1"/>
    <col min="7177" max="7177" width="33.42578125" style="653" customWidth="1"/>
    <col min="7178" max="7180" width="8.85546875" style="653"/>
    <col min="7181" max="7181" width="13.28515625" style="653" bestFit="1" customWidth="1"/>
    <col min="7182" max="7424" width="8.85546875" style="653"/>
    <col min="7425" max="7425" width="14" style="653" customWidth="1"/>
    <col min="7426" max="7426" width="12.42578125" style="653" customWidth="1"/>
    <col min="7427" max="7427" width="61" style="653" customWidth="1"/>
    <col min="7428" max="7428" width="11.7109375" style="653" customWidth="1"/>
    <col min="7429" max="7429" width="15" style="653" customWidth="1"/>
    <col min="7430" max="7430" width="16.42578125" style="653" customWidth="1"/>
    <col min="7431" max="7431" width="22.42578125" style="653" customWidth="1"/>
    <col min="7432" max="7432" width="13.140625" style="653" customWidth="1"/>
    <col min="7433" max="7433" width="33.42578125" style="653" customWidth="1"/>
    <col min="7434" max="7436" width="8.85546875" style="653"/>
    <col min="7437" max="7437" width="13.28515625" style="653" bestFit="1" customWidth="1"/>
    <col min="7438" max="7680" width="8.85546875" style="653"/>
    <col min="7681" max="7681" width="14" style="653" customWidth="1"/>
    <col min="7682" max="7682" width="12.42578125" style="653" customWidth="1"/>
    <col min="7683" max="7683" width="61" style="653" customWidth="1"/>
    <col min="7684" max="7684" width="11.7109375" style="653" customWidth="1"/>
    <col min="7685" max="7685" width="15" style="653" customWidth="1"/>
    <col min="7686" max="7686" width="16.42578125" style="653" customWidth="1"/>
    <col min="7687" max="7687" width="22.42578125" style="653" customWidth="1"/>
    <col min="7688" max="7688" width="13.140625" style="653" customWidth="1"/>
    <col min="7689" max="7689" width="33.42578125" style="653" customWidth="1"/>
    <col min="7690" max="7692" width="8.85546875" style="653"/>
    <col min="7693" max="7693" width="13.28515625" style="653" bestFit="1" customWidth="1"/>
    <col min="7694" max="7936" width="8.85546875" style="653"/>
    <col min="7937" max="7937" width="14" style="653" customWidth="1"/>
    <col min="7938" max="7938" width="12.42578125" style="653" customWidth="1"/>
    <col min="7939" max="7939" width="61" style="653" customWidth="1"/>
    <col min="7940" max="7940" width="11.7109375" style="653" customWidth="1"/>
    <col min="7941" max="7941" width="15" style="653" customWidth="1"/>
    <col min="7942" max="7942" width="16.42578125" style="653" customWidth="1"/>
    <col min="7943" max="7943" width="22.42578125" style="653" customWidth="1"/>
    <col min="7944" max="7944" width="13.140625" style="653" customWidth="1"/>
    <col min="7945" max="7945" width="33.42578125" style="653" customWidth="1"/>
    <col min="7946" max="7948" width="8.85546875" style="653"/>
    <col min="7949" max="7949" width="13.28515625" style="653" bestFit="1" customWidth="1"/>
    <col min="7950" max="8192" width="8.85546875" style="653"/>
    <col min="8193" max="8193" width="14" style="653" customWidth="1"/>
    <col min="8194" max="8194" width="12.42578125" style="653" customWidth="1"/>
    <col min="8195" max="8195" width="61" style="653" customWidth="1"/>
    <col min="8196" max="8196" width="11.7109375" style="653" customWidth="1"/>
    <col min="8197" max="8197" width="15" style="653" customWidth="1"/>
    <col min="8198" max="8198" width="16.42578125" style="653" customWidth="1"/>
    <col min="8199" max="8199" width="22.42578125" style="653" customWidth="1"/>
    <col min="8200" max="8200" width="13.140625" style="653" customWidth="1"/>
    <col min="8201" max="8201" width="33.42578125" style="653" customWidth="1"/>
    <col min="8202" max="8204" width="8.85546875" style="653"/>
    <col min="8205" max="8205" width="13.28515625" style="653" bestFit="1" customWidth="1"/>
    <col min="8206" max="8448" width="8.85546875" style="653"/>
    <col min="8449" max="8449" width="14" style="653" customWidth="1"/>
    <col min="8450" max="8450" width="12.42578125" style="653" customWidth="1"/>
    <col min="8451" max="8451" width="61" style="653" customWidth="1"/>
    <col min="8452" max="8452" width="11.7109375" style="653" customWidth="1"/>
    <col min="8453" max="8453" width="15" style="653" customWidth="1"/>
    <col min="8454" max="8454" width="16.42578125" style="653" customWidth="1"/>
    <col min="8455" max="8455" width="22.42578125" style="653" customWidth="1"/>
    <col min="8456" max="8456" width="13.140625" style="653" customWidth="1"/>
    <col min="8457" max="8457" width="33.42578125" style="653" customWidth="1"/>
    <col min="8458" max="8460" width="8.85546875" style="653"/>
    <col min="8461" max="8461" width="13.28515625" style="653" bestFit="1" customWidth="1"/>
    <col min="8462" max="8704" width="8.85546875" style="653"/>
    <col min="8705" max="8705" width="14" style="653" customWidth="1"/>
    <col min="8706" max="8706" width="12.42578125" style="653" customWidth="1"/>
    <col min="8707" max="8707" width="61" style="653" customWidth="1"/>
    <col min="8708" max="8708" width="11.7109375" style="653" customWidth="1"/>
    <col min="8709" max="8709" width="15" style="653" customWidth="1"/>
    <col min="8710" max="8710" width="16.42578125" style="653" customWidth="1"/>
    <col min="8711" max="8711" width="22.42578125" style="653" customWidth="1"/>
    <col min="8712" max="8712" width="13.140625" style="653" customWidth="1"/>
    <col min="8713" max="8713" width="33.42578125" style="653" customWidth="1"/>
    <col min="8714" max="8716" width="8.85546875" style="653"/>
    <col min="8717" max="8717" width="13.28515625" style="653" bestFit="1" customWidth="1"/>
    <col min="8718" max="8960" width="8.85546875" style="653"/>
    <col min="8961" max="8961" width="14" style="653" customWidth="1"/>
    <col min="8962" max="8962" width="12.42578125" style="653" customWidth="1"/>
    <col min="8963" max="8963" width="61" style="653" customWidth="1"/>
    <col min="8964" max="8964" width="11.7109375" style="653" customWidth="1"/>
    <col min="8965" max="8965" width="15" style="653" customWidth="1"/>
    <col min="8966" max="8966" width="16.42578125" style="653" customWidth="1"/>
    <col min="8967" max="8967" width="22.42578125" style="653" customWidth="1"/>
    <col min="8968" max="8968" width="13.140625" style="653" customWidth="1"/>
    <col min="8969" max="8969" width="33.42578125" style="653" customWidth="1"/>
    <col min="8970" max="8972" width="8.85546875" style="653"/>
    <col min="8973" max="8973" width="13.28515625" style="653" bestFit="1" customWidth="1"/>
    <col min="8974" max="9216" width="8.85546875" style="653"/>
    <col min="9217" max="9217" width="14" style="653" customWidth="1"/>
    <col min="9218" max="9218" width="12.42578125" style="653" customWidth="1"/>
    <col min="9219" max="9219" width="61" style="653" customWidth="1"/>
    <col min="9220" max="9220" width="11.7109375" style="653" customWidth="1"/>
    <col min="9221" max="9221" width="15" style="653" customWidth="1"/>
    <col min="9222" max="9222" width="16.42578125" style="653" customWidth="1"/>
    <col min="9223" max="9223" width="22.42578125" style="653" customWidth="1"/>
    <col min="9224" max="9224" width="13.140625" style="653" customWidth="1"/>
    <col min="9225" max="9225" width="33.42578125" style="653" customWidth="1"/>
    <col min="9226" max="9228" width="8.85546875" style="653"/>
    <col min="9229" max="9229" width="13.28515625" style="653" bestFit="1" customWidth="1"/>
    <col min="9230" max="9472" width="8.85546875" style="653"/>
    <col min="9473" max="9473" width="14" style="653" customWidth="1"/>
    <col min="9474" max="9474" width="12.42578125" style="653" customWidth="1"/>
    <col min="9475" max="9475" width="61" style="653" customWidth="1"/>
    <col min="9476" max="9476" width="11.7109375" style="653" customWidth="1"/>
    <col min="9477" max="9477" width="15" style="653" customWidth="1"/>
    <col min="9478" max="9478" width="16.42578125" style="653" customWidth="1"/>
    <col min="9479" max="9479" width="22.42578125" style="653" customWidth="1"/>
    <col min="9480" max="9480" width="13.140625" style="653" customWidth="1"/>
    <col min="9481" max="9481" width="33.42578125" style="653" customWidth="1"/>
    <col min="9482" max="9484" width="8.85546875" style="653"/>
    <col min="9485" max="9485" width="13.28515625" style="653" bestFit="1" customWidth="1"/>
    <col min="9486" max="9728" width="8.85546875" style="653"/>
    <col min="9729" max="9729" width="14" style="653" customWidth="1"/>
    <col min="9730" max="9730" width="12.42578125" style="653" customWidth="1"/>
    <col min="9731" max="9731" width="61" style="653" customWidth="1"/>
    <col min="9732" max="9732" width="11.7109375" style="653" customWidth="1"/>
    <col min="9733" max="9733" width="15" style="653" customWidth="1"/>
    <col min="9734" max="9734" width="16.42578125" style="653" customWidth="1"/>
    <col min="9735" max="9735" width="22.42578125" style="653" customWidth="1"/>
    <col min="9736" max="9736" width="13.140625" style="653" customWidth="1"/>
    <col min="9737" max="9737" width="33.42578125" style="653" customWidth="1"/>
    <col min="9738" max="9740" width="8.85546875" style="653"/>
    <col min="9741" max="9741" width="13.28515625" style="653" bestFit="1" customWidth="1"/>
    <col min="9742" max="9984" width="8.85546875" style="653"/>
    <col min="9985" max="9985" width="14" style="653" customWidth="1"/>
    <col min="9986" max="9986" width="12.42578125" style="653" customWidth="1"/>
    <col min="9987" max="9987" width="61" style="653" customWidth="1"/>
    <col min="9988" max="9988" width="11.7109375" style="653" customWidth="1"/>
    <col min="9989" max="9989" width="15" style="653" customWidth="1"/>
    <col min="9990" max="9990" width="16.42578125" style="653" customWidth="1"/>
    <col min="9991" max="9991" width="22.42578125" style="653" customWidth="1"/>
    <col min="9992" max="9992" width="13.140625" style="653" customWidth="1"/>
    <col min="9993" max="9993" width="33.42578125" style="653" customWidth="1"/>
    <col min="9994" max="9996" width="8.85546875" style="653"/>
    <col min="9997" max="9997" width="13.28515625" style="653" bestFit="1" customWidth="1"/>
    <col min="9998" max="10240" width="8.85546875" style="653"/>
    <col min="10241" max="10241" width="14" style="653" customWidth="1"/>
    <col min="10242" max="10242" width="12.42578125" style="653" customWidth="1"/>
    <col min="10243" max="10243" width="61" style="653" customWidth="1"/>
    <col min="10244" max="10244" width="11.7109375" style="653" customWidth="1"/>
    <col min="10245" max="10245" width="15" style="653" customWidth="1"/>
    <col min="10246" max="10246" width="16.42578125" style="653" customWidth="1"/>
    <col min="10247" max="10247" width="22.42578125" style="653" customWidth="1"/>
    <col min="10248" max="10248" width="13.140625" style="653" customWidth="1"/>
    <col min="10249" max="10249" width="33.42578125" style="653" customWidth="1"/>
    <col min="10250" max="10252" width="8.85546875" style="653"/>
    <col min="10253" max="10253" width="13.28515625" style="653" bestFit="1" customWidth="1"/>
    <col min="10254" max="10496" width="8.85546875" style="653"/>
    <col min="10497" max="10497" width="14" style="653" customWidth="1"/>
    <col min="10498" max="10498" width="12.42578125" style="653" customWidth="1"/>
    <col min="10499" max="10499" width="61" style="653" customWidth="1"/>
    <col min="10500" max="10500" width="11.7109375" style="653" customWidth="1"/>
    <col min="10501" max="10501" width="15" style="653" customWidth="1"/>
    <col min="10502" max="10502" width="16.42578125" style="653" customWidth="1"/>
    <col min="10503" max="10503" width="22.42578125" style="653" customWidth="1"/>
    <col min="10504" max="10504" width="13.140625" style="653" customWidth="1"/>
    <col min="10505" max="10505" width="33.42578125" style="653" customWidth="1"/>
    <col min="10506" max="10508" width="8.85546875" style="653"/>
    <col min="10509" max="10509" width="13.28515625" style="653" bestFit="1" customWidth="1"/>
    <col min="10510" max="10752" width="8.85546875" style="653"/>
    <col min="10753" max="10753" width="14" style="653" customWidth="1"/>
    <col min="10754" max="10754" width="12.42578125" style="653" customWidth="1"/>
    <col min="10755" max="10755" width="61" style="653" customWidth="1"/>
    <col min="10756" max="10756" width="11.7109375" style="653" customWidth="1"/>
    <col min="10757" max="10757" width="15" style="653" customWidth="1"/>
    <col min="10758" max="10758" width="16.42578125" style="653" customWidth="1"/>
    <col min="10759" max="10759" width="22.42578125" style="653" customWidth="1"/>
    <col min="10760" max="10760" width="13.140625" style="653" customWidth="1"/>
    <col min="10761" max="10761" width="33.42578125" style="653" customWidth="1"/>
    <col min="10762" max="10764" width="8.85546875" style="653"/>
    <col min="10765" max="10765" width="13.28515625" style="653" bestFit="1" customWidth="1"/>
    <col min="10766" max="11008" width="8.85546875" style="653"/>
    <col min="11009" max="11009" width="14" style="653" customWidth="1"/>
    <col min="11010" max="11010" width="12.42578125" style="653" customWidth="1"/>
    <col min="11011" max="11011" width="61" style="653" customWidth="1"/>
    <col min="11012" max="11012" width="11.7109375" style="653" customWidth="1"/>
    <col min="11013" max="11013" width="15" style="653" customWidth="1"/>
    <col min="11014" max="11014" width="16.42578125" style="653" customWidth="1"/>
    <col min="11015" max="11015" width="22.42578125" style="653" customWidth="1"/>
    <col min="11016" max="11016" width="13.140625" style="653" customWidth="1"/>
    <col min="11017" max="11017" width="33.42578125" style="653" customWidth="1"/>
    <col min="11018" max="11020" width="8.85546875" style="653"/>
    <col min="11021" max="11021" width="13.28515625" style="653" bestFit="1" customWidth="1"/>
    <col min="11022" max="11264" width="8.85546875" style="653"/>
    <col min="11265" max="11265" width="14" style="653" customWidth="1"/>
    <col min="11266" max="11266" width="12.42578125" style="653" customWidth="1"/>
    <col min="11267" max="11267" width="61" style="653" customWidth="1"/>
    <col min="11268" max="11268" width="11.7109375" style="653" customWidth="1"/>
    <col min="11269" max="11269" width="15" style="653" customWidth="1"/>
    <col min="11270" max="11270" width="16.42578125" style="653" customWidth="1"/>
    <col min="11271" max="11271" width="22.42578125" style="653" customWidth="1"/>
    <col min="11272" max="11272" width="13.140625" style="653" customWidth="1"/>
    <col min="11273" max="11273" width="33.42578125" style="653" customWidth="1"/>
    <col min="11274" max="11276" width="8.85546875" style="653"/>
    <col min="11277" max="11277" width="13.28515625" style="653" bestFit="1" customWidth="1"/>
    <col min="11278" max="11520" width="8.85546875" style="653"/>
    <col min="11521" max="11521" width="14" style="653" customWidth="1"/>
    <col min="11522" max="11522" width="12.42578125" style="653" customWidth="1"/>
    <col min="11523" max="11523" width="61" style="653" customWidth="1"/>
    <col min="11524" max="11524" width="11.7109375" style="653" customWidth="1"/>
    <col min="11525" max="11525" width="15" style="653" customWidth="1"/>
    <col min="11526" max="11526" width="16.42578125" style="653" customWidth="1"/>
    <col min="11527" max="11527" width="22.42578125" style="653" customWidth="1"/>
    <col min="11528" max="11528" width="13.140625" style="653" customWidth="1"/>
    <col min="11529" max="11529" width="33.42578125" style="653" customWidth="1"/>
    <col min="11530" max="11532" width="8.85546875" style="653"/>
    <col min="11533" max="11533" width="13.28515625" style="653" bestFit="1" customWidth="1"/>
    <col min="11534" max="11776" width="8.85546875" style="653"/>
    <col min="11777" max="11777" width="14" style="653" customWidth="1"/>
    <col min="11778" max="11778" width="12.42578125" style="653" customWidth="1"/>
    <col min="11779" max="11779" width="61" style="653" customWidth="1"/>
    <col min="11780" max="11780" width="11.7109375" style="653" customWidth="1"/>
    <col min="11781" max="11781" width="15" style="653" customWidth="1"/>
    <col min="11782" max="11782" width="16.42578125" style="653" customWidth="1"/>
    <col min="11783" max="11783" width="22.42578125" style="653" customWidth="1"/>
    <col min="11784" max="11784" width="13.140625" style="653" customWidth="1"/>
    <col min="11785" max="11785" width="33.42578125" style="653" customWidth="1"/>
    <col min="11786" max="11788" width="8.85546875" style="653"/>
    <col min="11789" max="11789" width="13.28515625" style="653" bestFit="1" customWidth="1"/>
    <col min="11790" max="12032" width="8.85546875" style="653"/>
    <col min="12033" max="12033" width="14" style="653" customWidth="1"/>
    <col min="12034" max="12034" width="12.42578125" style="653" customWidth="1"/>
    <col min="12035" max="12035" width="61" style="653" customWidth="1"/>
    <col min="12036" max="12036" width="11.7109375" style="653" customWidth="1"/>
    <col min="12037" max="12037" width="15" style="653" customWidth="1"/>
    <col min="12038" max="12038" width="16.42578125" style="653" customWidth="1"/>
    <col min="12039" max="12039" width="22.42578125" style="653" customWidth="1"/>
    <col min="12040" max="12040" width="13.140625" style="653" customWidth="1"/>
    <col min="12041" max="12041" width="33.42578125" style="653" customWidth="1"/>
    <col min="12042" max="12044" width="8.85546875" style="653"/>
    <col min="12045" max="12045" width="13.28515625" style="653" bestFit="1" customWidth="1"/>
    <col min="12046" max="12288" width="8.85546875" style="653"/>
    <col min="12289" max="12289" width="14" style="653" customWidth="1"/>
    <col min="12290" max="12290" width="12.42578125" style="653" customWidth="1"/>
    <col min="12291" max="12291" width="61" style="653" customWidth="1"/>
    <col min="12292" max="12292" width="11.7109375" style="653" customWidth="1"/>
    <col min="12293" max="12293" width="15" style="653" customWidth="1"/>
    <col min="12294" max="12294" width="16.42578125" style="653" customWidth="1"/>
    <col min="12295" max="12295" width="22.42578125" style="653" customWidth="1"/>
    <col min="12296" max="12296" width="13.140625" style="653" customWidth="1"/>
    <col min="12297" max="12297" width="33.42578125" style="653" customWidth="1"/>
    <col min="12298" max="12300" width="8.85546875" style="653"/>
    <col min="12301" max="12301" width="13.28515625" style="653" bestFit="1" customWidth="1"/>
    <col min="12302" max="12544" width="8.85546875" style="653"/>
    <col min="12545" max="12545" width="14" style="653" customWidth="1"/>
    <col min="12546" max="12546" width="12.42578125" style="653" customWidth="1"/>
    <col min="12547" max="12547" width="61" style="653" customWidth="1"/>
    <col min="12548" max="12548" width="11.7109375" style="653" customWidth="1"/>
    <col min="12549" max="12549" width="15" style="653" customWidth="1"/>
    <col min="12550" max="12550" width="16.42578125" style="653" customWidth="1"/>
    <col min="12551" max="12551" width="22.42578125" style="653" customWidth="1"/>
    <col min="12552" max="12552" width="13.140625" style="653" customWidth="1"/>
    <col min="12553" max="12553" width="33.42578125" style="653" customWidth="1"/>
    <col min="12554" max="12556" width="8.85546875" style="653"/>
    <col min="12557" max="12557" width="13.28515625" style="653" bestFit="1" customWidth="1"/>
    <col min="12558" max="12800" width="8.85546875" style="653"/>
    <col min="12801" max="12801" width="14" style="653" customWidth="1"/>
    <col min="12802" max="12802" width="12.42578125" style="653" customWidth="1"/>
    <col min="12803" max="12803" width="61" style="653" customWidth="1"/>
    <col min="12804" max="12804" width="11.7109375" style="653" customWidth="1"/>
    <col min="12805" max="12805" width="15" style="653" customWidth="1"/>
    <col min="12806" max="12806" width="16.42578125" style="653" customWidth="1"/>
    <col min="12807" max="12807" width="22.42578125" style="653" customWidth="1"/>
    <col min="12808" max="12808" width="13.140625" style="653" customWidth="1"/>
    <col min="12809" max="12809" width="33.42578125" style="653" customWidth="1"/>
    <col min="12810" max="12812" width="8.85546875" style="653"/>
    <col min="12813" max="12813" width="13.28515625" style="653" bestFit="1" customWidth="1"/>
    <col min="12814" max="13056" width="8.85546875" style="653"/>
    <col min="13057" max="13057" width="14" style="653" customWidth="1"/>
    <col min="13058" max="13058" width="12.42578125" style="653" customWidth="1"/>
    <col min="13059" max="13059" width="61" style="653" customWidth="1"/>
    <col min="13060" max="13060" width="11.7109375" style="653" customWidth="1"/>
    <col min="13061" max="13061" width="15" style="653" customWidth="1"/>
    <col min="13062" max="13062" width="16.42578125" style="653" customWidth="1"/>
    <col min="13063" max="13063" width="22.42578125" style="653" customWidth="1"/>
    <col min="13064" max="13064" width="13.140625" style="653" customWidth="1"/>
    <col min="13065" max="13065" width="33.42578125" style="653" customWidth="1"/>
    <col min="13066" max="13068" width="8.85546875" style="653"/>
    <col min="13069" max="13069" width="13.28515625" style="653" bestFit="1" customWidth="1"/>
    <col min="13070" max="13312" width="8.85546875" style="653"/>
    <col min="13313" max="13313" width="14" style="653" customWidth="1"/>
    <col min="13314" max="13314" width="12.42578125" style="653" customWidth="1"/>
    <col min="13315" max="13315" width="61" style="653" customWidth="1"/>
    <col min="13316" max="13316" width="11.7109375" style="653" customWidth="1"/>
    <col min="13317" max="13317" width="15" style="653" customWidth="1"/>
    <col min="13318" max="13318" width="16.42578125" style="653" customWidth="1"/>
    <col min="13319" max="13319" width="22.42578125" style="653" customWidth="1"/>
    <col min="13320" max="13320" width="13.140625" style="653" customWidth="1"/>
    <col min="13321" max="13321" width="33.42578125" style="653" customWidth="1"/>
    <col min="13322" max="13324" width="8.85546875" style="653"/>
    <col min="13325" max="13325" width="13.28515625" style="653" bestFit="1" customWidth="1"/>
    <col min="13326" max="13568" width="8.85546875" style="653"/>
    <col min="13569" max="13569" width="14" style="653" customWidth="1"/>
    <col min="13570" max="13570" width="12.42578125" style="653" customWidth="1"/>
    <col min="13571" max="13571" width="61" style="653" customWidth="1"/>
    <col min="13572" max="13572" width="11.7109375" style="653" customWidth="1"/>
    <col min="13573" max="13573" width="15" style="653" customWidth="1"/>
    <col min="13574" max="13574" width="16.42578125" style="653" customWidth="1"/>
    <col min="13575" max="13575" width="22.42578125" style="653" customWidth="1"/>
    <col min="13576" max="13576" width="13.140625" style="653" customWidth="1"/>
    <col min="13577" max="13577" width="33.42578125" style="653" customWidth="1"/>
    <col min="13578" max="13580" width="8.85546875" style="653"/>
    <col min="13581" max="13581" width="13.28515625" style="653" bestFit="1" customWidth="1"/>
    <col min="13582" max="13824" width="8.85546875" style="653"/>
    <col min="13825" max="13825" width="14" style="653" customWidth="1"/>
    <col min="13826" max="13826" width="12.42578125" style="653" customWidth="1"/>
    <col min="13827" max="13827" width="61" style="653" customWidth="1"/>
    <col min="13828" max="13828" width="11.7109375" style="653" customWidth="1"/>
    <col min="13829" max="13829" width="15" style="653" customWidth="1"/>
    <col min="13830" max="13830" width="16.42578125" style="653" customWidth="1"/>
    <col min="13831" max="13831" width="22.42578125" style="653" customWidth="1"/>
    <col min="13832" max="13832" width="13.140625" style="653" customWidth="1"/>
    <col min="13833" max="13833" width="33.42578125" style="653" customWidth="1"/>
    <col min="13834" max="13836" width="8.85546875" style="653"/>
    <col min="13837" max="13837" width="13.28515625" style="653" bestFit="1" customWidth="1"/>
    <col min="13838" max="14080" width="8.85546875" style="653"/>
    <col min="14081" max="14081" width="14" style="653" customWidth="1"/>
    <col min="14082" max="14082" width="12.42578125" style="653" customWidth="1"/>
    <col min="14083" max="14083" width="61" style="653" customWidth="1"/>
    <col min="14084" max="14084" width="11.7109375" style="653" customWidth="1"/>
    <col min="14085" max="14085" width="15" style="653" customWidth="1"/>
    <col min="14086" max="14086" width="16.42578125" style="653" customWidth="1"/>
    <col min="14087" max="14087" width="22.42578125" style="653" customWidth="1"/>
    <col min="14088" max="14088" width="13.140625" style="653" customWidth="1"/>
    <col min="14089" max="14089" width="33.42578125" style="653" customWidth="1"/>
    <col min="14090" max="14092" width="8.85546875" style="653"/>
    <col min="14093" max="14093" width="13.28515625" style="653" bestFit="1" customWidth="1"/>
    <col min="14094" max="14336" width="8.85546875" style="653"/>
    <col min="14337" max="14337" width="14" style="653" customWidth="1"/>
    <col min="14338" max="14338" width="12.42578125" style="653" customWidth="1"/>
    <col min="14339" max="14339" width="61" style="653" customWidth="1"/>
    <col min="14340" max="14340" width="11.7109375" style="653" customWidth="1"/>
    <col min="14341" max="14341" width="15" style="653" customWidth="1"/>
    <col min="14342" max="14342" width="16.42578125" style="653" customWidth="1"/>
    <col min="14343" max="14343" width="22.42578125" style="653" customWidth="1"/>
    <col min="14344" max="14344" width="13.140625" style="653" customWidth="1"/>
    <col min="14345" max="14345" width="33.42578125" style="653" customWidth="1"/>
    <col min="14346" max="14348" width="8.85546875" style="653"/>
    <col min="14349" max="14349" width="13.28515625" style="653" bestFit="1" customWidth="1"/>
    <col min="14350" max="14592" width="8.85546875" style="653"/>
    <col min="14593" max="14593" width="14" style="653" customWidth="1"/>
    <col min="14594" max="14594" width="12.42578125" style="653" customWidth="1"/>
    <col min="14595" max="14595" width="61" style="653" customWidth="1"/>
    <col min="14596" max="14596" width="11.7109375" style="653" customWidth="1"/>
    <col min="14597" max="14597" width="15" style="653" customWidth="1"/>
    <col min="14598" max="14598" width="16.42578125" style="653" customWidth="1"/>
    <col min="14599" max="14599" width="22.42578125" style="653" customWidth="1"/>
    <col min="14600" max="14600" width="13.140625" style="653" customWidth="1"/>
    <col min="14601" max="14601" width="33.42578125" style="653" customWidth="1"/>
    <col min="14602" max="14604" width="8.85546875" style="653"/>
    <col min="14605" max="14605" width="13.28515625" style="653" bestFit="1" customWidth="1"/>
    <col min="14606" max="14848" width="8.85546875" style="653"/>
    <col min="14849" max="14849" width="14" style="653" customWidth="1"/>
    <col min="14850" max="14850" width="12.42578125" style="653" customWidth="1"/>
    <col min="14851" max="14851" width="61" style="653" customWidth="1"/>
    <col min="14852" max="14852" width="11.7109375" style="653" customWidth="1"/>
    <col min="14853" max="14853" width="15" style="653" customWidth="1"/>
    <col min="14854" max="14854" width="16.42578125" style="653" customWidth="1"/>
    <col min="14855" max="14855" width="22.42578125" style="653" customWidth="1"/>
    <col min="14856" max="14856" width="13.140625" style="653" customWidth="1"/>
    <col min="14857" max="14857" width="33.42578125" style="653" customWidth="1"/>
    <col min="14858" max="14860" width="8.85546875" style="653"/>
    <col min="14861" max="14861" width="13.28515625" style="653" bestFit="1" customWidth="1"/>
    <col min="14862" max="15104" width="8.85546875" style="653"/>
    <col min="15105" max="15105" width="14" style="653" customWidth="1"/>
    <col min="15106" max="15106" width="12.42578125" style="653" customWidth="1"/>
    <col min="15107" max="15107" width="61" style="653" customWidth="1"/>
    <col min="15108" max="15108" width="11.7109375" style="653" customWidth="1"/>
    <col min="15109" max="15109" width="15" style="653" customWidth="1"/>
    <col min="15110" max="15110" width="16.42578125" style="653" customWidth="1"/>
    <col min="15111" max="15111" width="22.42578125" style="653" customWidth="1"/>
    <col min="15112" max="15112" width="13.140625" style="653" customWidth="1"/>
    <col min="15113" max="15113" width="33.42578125" style="653" customWidth="1"/>
    <col min="15114" max="15116" width="8.85546875" style="653"/>
    <col min="15117" max="15117" width="13.28515625" style="653" bestFit="1" customWidth="1"/>
    <col min="15118" max="15360" width="8.85546875" style="653"/>
    <col min="15361" max="15361" width="14" style="653" customWidth="1"/>
    <col min="15362" max="15362" width="12.42578125" style="653" customWidth="1"/>
    <col min="15363" max="15363" width="61" style="653" customWidth="1"/>
    <col min="15364" max="15364" width="11.7109375" style="653" customWidth="1"/>
    <col min="15365" max="15365" width="15" style="653" customWidth="1"/>
    <col min="15366" max="15366" width="16.42578125" style="653" customWidth="1"/>
    <col min="15367" max="15367" width="22.42578125" style="653" customWidth="1"/>
    <col min="15368" max="15368" width="13.140625" style="653" customWidth="1"/>
    <col min="15369" max="15369" width="33.42578125" style="653" customWidth="1"/>
    <col min="15370" max="15372" width="8.85546875" style="653"/>
    <col min="15373" max="15373" width="13.28515625" style="653" bestFit="1" customWidth="1"/>
    <col min="15374" max="15616" width="8.85546875" style="653"/>
    <col min="15617" max="15617" width="14" style="653" customWidth="1"/>
    <col min="15618" max="15618" width="12.42578125" style="653" customWidth="1"/>
    <col min="15619" max="15619" width="61" style="653" customWidth="1"/>
    <col min="15620" max="15620" width="11.7109375" style="653" customWidth="1"/>
    <col min="15621" max="15621" width="15" style="653" customWidth="1"/>
    <col min="15622" max="15622" width="16.42578125" style="653" customWidth="1"/>
    <col min="15623" max="15623" width="22.42578125" style="653" customWidth="1"/>
    <col min="15624" max="15624" width="13.140625" style="653" customWidth="1"/>
    <col min="15625" max="15625" width="33.42578125" style="653" customWidth="1"/>
    <col min="15626" max="15628" width="8.85546875" style="653"/>
    <col min="15629" max="15629" width="13.28515625" style="653" bestFit="1" customWidth="1"/>
    <col min="15630" max="15872" width="8.85546875" style="653"/>
    <col min="15873" max="15873" width="14" style="653" customWidth="1"/>
    <col min="15874" max="15874" width="12.42578125" style="653" customWidth="1"/>
    <col min="15875" max="15875" width="61" style="653" customWidth="1"/>
    <col min="15876" max="15876" width="11.7109375" style="653" customWidth="1"/>
    <col min="15877" max="15877" width="15" style="653" customWidth="1"/>
    <col min="15878" max="15878" width="16.42578125" style="653" customWidth="1"/>
    <col min="15879" max="15879" width="22.42578125" style="653" customWidth="1"/>
    <col min="15880" max="15880" width="13.140625" style="653" customWidth="1"/>
    <col min="15881" max="15881" width="33.42578125" style="653" customWidth="1"/>
    <col min="15882" max="15884" width="8.85546875" style="653"/>
    <col min="15885" max="15885" width="13.28515625" style="653" bestFit="1" customWidth="1"/>
    <col min="15886" max="16128" width="8.85546875" style="653"/>
    <col min="16129" max="16129" width="14" style="653" customWidth="1"/>
    <col min="16130" max="16130" width="12.42578125" style="653" customWidth="1"/>
    <col min="16131" max="16131" width="61" style="653" customWidth="1"/>
    <col min="16132" max="16132" width="11.7109375" style="653" customWidth="1"/>
    <col min="16133" max="16133" width="15" style="653" customWidth="1"/>
    <col min="16134" max="16134" width="16.42578125" style="653" customWidth="1"/>
    <col min="16135" max="16135" width="22.42578125" style="653" customWidth="1"/>
    <col min="16136" max="16136" width="13.140625" style="653" customWidth="1"/>
    <col min="16137" max="16137" width="33.42578125" style="653" customWidth="1"/>
    <col min="16138" max="16140" width="8.85546875" style="653"/>
    <col min="16141" max="16141" width="13.28515625" style="653" bestFit="1" customWidth="1"/>
    <col min="16142" max="16384" width="8.85546875" style="653"/>
  </cols>
  <sheetData>
    <row r="1" spans="1:11" ht="36" customHeight="1" thickBot="1" x14ac:dyDescent="0.25">
      <c r="A1" s="650"/>
      <c r="B1" s="651"/>
      <c r="C1" s="651"/>
      <c r="D1" s="651"/>
      <c r="E1" s="651"/>
      <c r="F1" s="651"/>
      <c r="G1" s="651"/>
      <c r="H1" s="652"/>
    </row>
    <row r="2" spans="1:11" ht="20.25" customHeight="1" thickBot="1" x14ac:dyDescent="0.25">
      <c r="A2" s="650"/>
      <c r="B2" s="654"/>
      <c r="C2" s="654"/>
      <c r="D2" s="654"/>
      <c r="E2" s="654"/>
      <c r="F2" s="654"/>
      <c r="G2" s="654"/>
      <c r="H2" s="655"/>
    </row>
    <row r="3" spans="1:11" ht="13.5" thickBot="1" x14ac:dyDescent="0.25">
      <c r="A3" s="650"/>
      <c r="B3" s="164"/>
      <c r="C3" s="164"/>
      <c r="D3" s="164"/>
      <c r="E3" s="164"/>
      <c r="F3" s="164"/>
      <c r="G3" s="656"/>
      <c r="H3" s="657"/>
    </row>
    <row r="4" spans="1:11" ht="31.5" customHeight="1" thickBot="1" x14ac:dyDescent="0.25">
      <c r="A4" s="650"/>
      <c r="B4" s="658"/>
      <c r="C4" s="658"/>
      <c r="D4" s="658"/>
      <c r="E4" s="658"/>
      <c r="F4" s="658"/>
      <c r="G4" s="658"/>
      <c r="H4" s="659"/>
    </row>
    <row r="5" spans="1:11" ht="13.5" thickBot="1" x14ac:dyDescent="0.25">
      <c r="A5" s="660"/>
      <c r="B5" s="661"/>
      <c r="C5" s="662"/>
      <c r="D5" s="662"/>
      <c r="E5" s="663"/>
      <c r="F5" s="663"/>
      <c r="G5" s="656"/>
      <c r="H5" s="657"/>
    </row>
    <row r="6" spans="1:11" ht="33" customHeight="1" x14ac:dyDescent="0.25">
      <c r="A6" s="675" t="s">
        <v>0</v>
      </c>
      <c r="B6" s="676"/>
      <c r="C6" s="677" t="str">
        <f>Orçamento!B6</f>
        <v>CRECHE MARISTELA</v>
      </c>
      <c r="D6" s="677"/>
      <c r="E6" s="677"/>
      <c r="F6" s="678"/>
      <c r="G6" s="679"/>
    </row>
    <row r="7" spans="1:11" ht="5.25" customHeight="1" x14ac:dyDescent="0.25">
      <c r="A7" s="680"/>
      <c r="B7" s="681"/>
      <c r="C7" s="681"/>
      <c r="D7" s="681"/>
      <c r="E7" s="682"/>
      <c r="F7" s="682"/>
      <c r="G7" s="683"/>
    </row>
    <row r="8" spans="1:11" ht="30.75" customHeight="1" x14ac:dyDescent="0.25">
      <c r="A8" s="684" t="s">
        <v>1</v>
      </c>
      <c r="B8" s="685"/>
      <c r="C8" s="686" t="str">
        <f>Orçamento!C8</f>
        <v>CONSTRUÇÃO DE CRECHE</v>
      </c>
      <c r="D8" s="686"/>
      <c r="E8" s="687"/>
      <c r="F8" s="688" t="str">
        <f>Orçamento!F8</f>
        <v>Área de intervenção:</v>
      </c>
      <c r="G8" s="689">
        <f>Orçamento!I8</f>
        <v>2110.6999999999998</v>
      </c>
      <c r="H8" s="664"/>
    </row>
    <row r="9" spans="1:11" ht="5.25" customHeight="1" x14ac:dyDescent="0.25">
      <c r="A9" s="680"/>
      <c r="B9" s="681"/>
      <c r="C9" s="681"/>
      <c r="D9" s="681"/>
      <c r="E9" s="682"/>
      <c r="F9" s="690"/>
      <c r="G9" s="691"/>
      <c r="H9" s="665"/>
    </row>
    <row r="10" spans="1:11" ht="33" customHeight="1" x14ac:dyDescent="0.25">
      <c r="A10" s="684" t="s">
        <v>142</v>
      </c>
      <c r="B10" s="685"/>
      <c r="C10" s="686" t="str">
        <f>Orçamento!B10</f>
        <v>RUA PRAIA DE ITAPUÃ - JARDIM MARISTELA, ITAPEVI - SP - CEP: 06663-210</v>
      </c>
      <c r="D10" s="686"/>
      <c r="E10" s="690"/>
      <c r="F10" s="692" t="str">
        <f>Orçamento!F10</f>
        <v>Investimento:</v>
      </c>
      <c r="G10" s="693">
        <f>Orçamento!I10</f>
        <v>0</v>
      </c>
      <c r="H10" s="666"/>
    </row>
    <row r="11" spans="1:11" ht="5.25" customHeight="1" x14ac:dyDescent="0.25">
      <c r="A11" s="680"/>
      <c r="B11" s="681"/>
      <c r="C11" s="681"/>
      <c r="D11" s="681"/>
      <c r="E11" s="682"/>
      <c r="F11" s="690"/>
      <c r="G11" s="691"/>
      <c r="H11" s="665"/>
    </row>
    <row r="12" spans="1:11" ht="43.5" customHeight="1" thickBot="1" x14ac:dyDescent="0.3">
      <c r="A12" s="694" t="s">
        <v>143</v>
      </c>
      <c r="B12" s="695"/>
      <c r="C12" s="696" t="str">
        <f>Orçamento!B12</f>
        <v>CDHU-198; SINAPI - JUN/25; SIURB JAN/2025; ORSE MAI/2025</v>
      </c>
      <c r="D12" s="696"/>
      <c r="E12" s="695"/>
      <c r="F12" s="688" t="str">
        <f>Orçamento!F12</f>
        <v>Invest./Área:</v>
      </c>
      <c r="G12" s="697">
        <f>Orçamento!I12</f>
        <v>0</v>
      </c>
      <c r="H12" s="667"/>
    </row>
    <row r="13" spans="1:11" ht="16.5" customHeight="1" x14ac:dyDescent="0.2">
      <c r="A13" s="680"/>
      <c r="B13" s="698"/>
      <c r="C13" s="698"/>
      <c r="D13" s="698"/>
      <c r="E13" s="698"/>
      <c r="F13" s="698"/>
      <c r="G13" s="699"/>
      <c r="H13" s="667"/>
    </row>
    <row r="14" spans="1:11" ht="27.75" customHeight="1" x14ac:dyDescent="0.2">
      <c r="A14" s="700" t="s">
        <v>144</v>
      </c>
      <c r="B14" s="701"/>
      <c r="C14" s="701"/>
      <c r="D14" s="701"/>
      <c r="E14" s="701"/>
      <c r="F14" s="701"/>
      <c r="G14" s="702"/>
      <c r="I14" s="668"/>
    </row>
    <row r="15" spans="1:11" ht="28.5" customHeight="1" x14ac:dyDescent="0.25">
      <c r="A15" s="703" t="s">
        <v>226</v>
      </c>
      <c r="B15" s="704" t="s">
        <v>227</v>
      </c>
      <c r="C15" s="705" t="s">
        <v>228</v>
      </c>
      <c r="D15" s="706" t="s">
        <v>14</v>
      </c>
      <c r="E15" s="707"/>
      <c r="F15" s="708"/>
      <c r="G15" s="709">
        <f>G31</f>
        <v>0</v>
      </c>
      <c r="H15" s="669"/>
      <c r="I15" s="668"/>
    </row>
    <row r="16" spans="1:11" ht="16.5" customHeight="1" x14ac:dyDescent="0.2">
      <c r="A16" s="710"/>
      <c r="B16" s="711"/>
      <c r="C16" s="711"/>
      <c r="D16" s="711"/>
      <c r="E16" s="711"/>
      <c r="F16" s="711"/>
      <c r="G16" s="712"/>
      <c r="I16" s="670"/>
      <c r="J16" s="670"/>
      <c r="K16" s="670"/>
    </row>
    <row r="17" spans="1:11" ht="16.5" customHeight="1" x14ac:dyDescent="0.2">
      <c r="A17" s="713" t="s">
        <v>145</v>
      </c>
      <c r="B17" s="714"/>
      <c r="C17" s="711" t="s">
        <v>96</v>
      </c>
      <c r="D17" s="711" t="s">
        <v>146</v>
      </c>
      <c r="E17" s="711" t="s">
        <v>147</v>
      </c>
      <c r="F17" s="711" t="s">
        <v>148</v>
      </c>
      <c r="G17" s="712" t="s">
        <v>149</v>
      </c>
      <c r="I17" s="670"/>
      <c r="J17" s="670"/>
      <c r="K17" s="670"/>
    </row>
    <row r="18" spans="1:11" ht="16.5" customHeight="1" x14ac:dyDescent="0.2">
      <c r="A18" s="715" t="s">
        <v>1446</v>
      </c>
      <c r="B18" s="716" t="s">
        <v>1447</v>
      </c>
      <c r="C18" s="717" t="s">
        <v>1448</v>
      </c>
      <c r="D18" s="718" t="s">
        <v>1449</v>
      </c>
      <c r="E18" s="718">
        <v>0.02</v>
      </c>
      <c r="F18" s="743"/>
      <c r="G18" s="720">
        <f t="shared" ref="G18:G30" si="0">TRUNC(E18*F18,2)</f>
        <v>0</v>
      </c>
      <c r="I18" s="670"/>
      <c r="J18" s="670"/>
      <c r="K18" s="670"/>
    </row>
    <row r="19" spans="1:11" ht="16.5" customHeight="1" x14ac:dyDescent="0.2">
      <c r="A19" s="715" t="s">
        <v>1446</v>
      </c>
      <c r="B19" s="716" t="s">
        <v>1450</v>
      </c>
      <c r="C19" s="717" t="s">
        <v>1451</v>
      </c>
      <c r="D19" s="718" t="s">
        <v>1452</v>
      </c>
      <c r="E19" s="718">
        <v>1</v>
      </c>
      <c r="F19" s="743"/>
      <c r="G19" s="720">
        <f t="shared" si="0"/>
        <v>0</v>
      </c>
      <c r="I19" s="670"/>
      <c r="J19" s="670"/>
      <c r="K19" s="670"/>
    </row>
    <row r="20" spans="1:11" ht="16.5" customHeight="1" x14ac:dyDescent="0.2">
      <c r="A20" s="715" t="s">
        <v>1446</v>
      </c>
      <c r="B20" s="716" t="s">
        <v>1453</v>
      </c>
      <c r="C20" s="717" t="s">
        <v>1454</v>
      </c>
      <c r="D20" s="718" t="s">
        <v>1452</v>
      </c>
      <c r="E20" s="718">
        <v>1</v>
      </c>
      <c r="F20" s="743"/>
      <c r="G20" s="720">
        <f t="shared" si="0"/>
        <v>0</v>
      </c>
      <c r="I20" s="670"/>
      <c r="J20" s="670"/>
      <c r="K20" s="670"/>
    </row>
    <row r="21" spans="1:11" ht="16.5" customHeight="1" x14ac:dyDescent="0.2">
      <c r="A21" s="715" t="s">
        <v>1446</v>
      </c>
      <c r="B21" s="716" t="s">
        <v>1455</v>
      </c>
      <c r="C21" s="717" t="s">
        <v>1456</v>
      </c>
      <c r="D21" s="718" t="s">
        <v>1457</v>
      </c>
      <c r="E21" s="718">
        <v>1</v>
      </c>
      <c r="F21" s="743"/>
      <c r="G21" s="720">
        <f t="shared" si="0"/>
        <v>0</v>
      </c>
      <c r="I21" s="670"/>
      <c r="J21" s="670"/>
      <c r="K21" s="670"/>
    </row>
    <row r="22" spans="1:11" ht="16.5" customHeight="1" x14ac:dyDescent="0.2">
      <c r="A22" s="715" t="s">
        <v>1446</v>
      </c>
      <c r="B22" s="716" t="s">
        <v>1458</v>
      </c>
      <c r="C22" s="717" t="s">
        <v>1459</v>
      </c>
      <c r="D22" s="718" t="s">
        <v>1460</v>
      </c>
      <c r="E22" s="718">
        <v>8</v>
      </c>
      <c r="F22" s="743"/>
      <c r="G22" s="720">
        <f t="shared" si="0"/>
        <v>0</v>
      </c>
      <c r="I22" s="670"/>
      <c r="J22" s="670"/>
      <c r="K22" s="670"/>
    </row>
    <row r="23" spans="1:11" ht="16.5" customHeight="1" x14ac:dyDescent="0.2">
      <c r="A23" s="715" t="s">
        <v>1446</v>
      </c>
      <c r="B23" s="716" t="s">
        <v>1461</v>
      </c>
      <c r="C23" s="717" t="s">
        <v>1462</v>
      </c>
      <c r="D23" s="718" t="s">
        <v>1460</v>
      </c>
      <c r="E23" s="718">
        <v>30</v>
      </c>
      <c r="F23" s="743"/>
      <c r="G23" s="720">
        <f t="shared" si="0"/>
        <v>0</v>
      </c>
      <c r="I23" s="670"/>
      <c r="J23" s="670"/>
      <c r="K23" s="670"/>
    </row>
    <row r="24" spans="1:11" ht="16.5" customHeight="1" x14ac:dyDescent="0.2">
      <c r="A24" s="715" t="s">
        <v>1446</v>
      </c>
      <c r="B24" s="716" t="s">
        <v>1463</v>
      </c>
      <c r="C24" s="717" t="s">
        <v>1464</v>
      </c>
      <c r="D24" s="718" t="s">
        <v>1460</v>
      </c>
      <c r="E24" s="718">
        <v>5</v>
      </c>
      <c r="F24" s="743"/>
      <c r="G24" s="720">
        <f t="shared" si="0"/>
        <v>0</v>
      </c>
      <c r="I24" s="670"/>
      <c r="J24" s="670"/>
      <c r="K24" s="670"/>
    </row>
    <row r="25" spans="1:11" ht="16.5" customHeight="1" x14ac:dyDescent="0.2">
      <c r="A25" s="715" t="s">
        <v>1446</v>
      </c>
      <c r="B25" s="716" t="s">
        <v>1463</v>
      </c>
      <c r="C25" s="717" t="s">
        <v>1464</v>
      </c>
      <c r="D25" s="718" t="s">
        <v>1460</v>
      </c>
      <c r="E25" s="718">
        <v>5</v>
      </c>
      <c r="F25" s="743"/>
      <c r="G25" s="720">
        <f t="shared" si="0"/>
        <v>0</v>
      </c>
      <c r="I25" s="670"/>
      <c r="J25" s="670"/>
      <c r="K25" s="670"/>
    </row>
    <row r="26" spans="1:11" ht="16.5" customHeight="1" x14ac:dyDescent="0.2">
      <c r="A26" s="715" t="s">
        <v>118</v>
      </c>
      <c r="B26" s="716" t="s">
        <v>1465</v>
      </c>
      <c r="C26" s="717" t="s">
        <v>1466</v>
      </c>
      <c r="D26" s="718" t="s">
        <v>97</v>
      </c>
      <c r="E26" s="718">
        <v>4</v>
      </c>
      <c r="F26" s="743"/>
      <c r="G26" s="720">
        <f t="shared" si="0"/>
        <v>0</v>
      </c>
      <c r="I26" s="670"/>
      <c r="J26" s="670"/>
      <c r="K26" s="670"/>
    </row>
    <row r="27" spans="1:11" ht="52.5" customHeight="1" x14ac:dyDescent="0.2">
      <c r="A27" s="715" t="s">
        <v>118</v>
      </c>
      <c r="B27" s="716" t="s">
        <v>1467</v>
      </c>
      <c r="C27" s="717" t="s">
        <v>1468</v>
      </c>
      <c r="D27" s="718" t="s">
        <v>97</v>
      </c>
      <c r="E27" s="718">
        <v>8</v>
      </c>
      <c r="F27" s="743"/>
      <c r="G27" s="720">
        <f t="shared" si="0"/>
        <v>0</v>
      </c>
      <c r="I27" s="670"/>
      <c r="J27" s="670"/>
      <c r="K27" s="670"/>
    </row>
    <row r="28" spans="1:11" ht="52.5" customHeight="1" x14ac:dyDescent="0.2">
      <c r="A28" s="715" t="s">
        <v>118</v>
      </c>
      <c r="B28" s="716" t="s">
        <v>1469</v>
      </c>
      <c r="C28" s="717" t="s">
        <v>1470</v>
      </c>
      <c r="D28" s="718" t="s">
        <v>97</v>
      </c>
      <c r="E28" s="718">
        <v>8</v>
      </c>
      <c r="F28" s="743"/>
      <c r="G28" s="720">
        <f t="shared" si="0"/>
        <v>0</v>
      </c>
      <c r="I28" s="670"/>
      <c r="J28" s="670"/>
      <c r="K28" s="670"/>
    </row>
    <row r="29" spans="1:11" ht="33.75" customHeight="1" x14ac:dyDescent="0.2">
      <c r="A29" s="715" t="s">
        <v>118</v>
      </c>
      <c r="B29" s="716" t="s">
        <v>1471</v>
      </c>
      <c r="C29" s="721" t="s">
        <v>1472</v>
      </c>
      <c r="D29" s="718" t="s">
        <v>97</v>
      </c>
      <c r="E29" s="718">
        <v>8.1199999999999992</v>
      </c>
      <c r="F29" s="743"/>
      <c r="G29" s="720">
        <f t="shared" si="0"/>
        <v>0</v>
      </c>
      <c r="I29" s="670"/>
      <c r="J29" s="670"/>
      <c r="K29" s="670"/>
    </row>
    <row r="30" spans="1:11" ht="34.5" customHeight="1" x14ac:dyDescent="0.2">
      <c r="A30" s="715" t="s">
        <v>118</v>
      </c>
      <c r="B30" s="716" t="s">
        <v>1473</v>
      </c>
      <c r="C30" s="717" t="s">
        <v>1474</v>
      </c>
      <c r="D30" s="718" t="s">
        <v>129</v>
      </c>
      <c r="E30" s="718">
        <v>17</v>
      </c>
      <c r="F30" s="743"/>
      <c r="G30" s="720">
        <f t="shared" si="0"/>
        <v>0</v>
      </c>
      <c r="I30" s="670"/>
      <c r="J30" s="670"/>
      <c r="K30" s="670"/>
    </row>
    <row r="31" spans="1:11" ht="28.5" customHeight="1" x14ac:dyDescent="0.2">
      <c r="A31" s="722" t="s">
        <v>150</v>
      </c>
      <c r="B31" s="723"/>
      <c r="C31" s="723"/>
      <c r="D31" s="723"/>
      <c r="E31" s="723"/>
      <c r="F31" s="724"/>
      <c r="G31" s="725">
        <f>SUM(G18:G30)</f>
        <v>0</v>
      </c>
      <c r="K31" s="671"/>
    </row>
    <row r="32" spans="1:11" ht="58.5" customHeight="1" x14ac:dyDescent="0.25">
      <c r="A32" s="703" t="s">
        <v>226</v>
      </c>
      <c r="B32" s="704" t="s">
        <v>231</v>
      </c>
      <c r="C32" s="726" t="s">
        <v>232</v>
      </c>
      <c r="D32" s="706" t="s">
        <v>233</v>
      </c>
      <c r="E32" s="707"/>
      <c r="F32" s="708"/>
      <c r="G32" s="709">
        <f>G36</f>
        <v>0</v>
      </c>
      <c r="H32" s="672"/>
      <c r="K32" s="671"/>
    </row>
    <row r="33" spans="1:11" ht="12.75" customHeight="1" x14ac:dyDescent="0.2">
      <c r="A33" s="710"/>
      <c r="B33" s="711"/>
      <c r="C33" s="711"/>
      <c r="D33" s="711"/>
      <c r="E33" s="711"/>
      <c r="F33" s="711"/>
      <c r="G33" s="712"/>
      <c r="K33" s="671"/>
    </row>
    <row r="34" spans="1:11" ht="28.5" customHeight="1" x14ac:dyDescent="0.2">
      <c r="A34" s="713" t="s">
        <v>145</v>
      </c>
      <c r="B34" s="714"/>
      <c r="C34" s="711" t="s">
        <v>96</v>
      </c>
      <c r="D34" s="711" t="s">
        <v>146</v>
      </c>
      <c r="E34" s="711" t="s">
        <v>147</v>
      </c>
      <c r="F34" s="711" t="s">
        <v>148</v>
      </c>
      <c r="G34" s="712" t="s">
        <v>149</v>
      </c>
      <c r="K34" s="671"/>
    </row>
    <row r="35" spans="1:11" ht="54" x14ac:dyDescent="0.2">
      <c r="A35" s="715" t="s">
        <v>1446</v>
      </c>
      <c r="B35" s="716" t="s">
        <v>1475</v>
      </c>
      <c r="C35" s="717" t="s">
        <v>1476</v>
      </c>
      <c r="D35" s="718" t="s">
        <v>1477</v>
      </c>
      <c r="E35" s="718">
        <v>1</v>
      </c>
      <c r="F35" s="743"/>
      <c r="G35" s="720">
        <f t="shared" ref="G35" si="1">TRUNC(E35*F35,2)</f>
        <v>0</v>
      </c>
      <c r="K35" s="671"/>
    </row>
    <row r="36" spans="1:11" ht="28.5" customHeight="1" x14ac:dyDescent="0.2">
      <c r="A36" s="722" t="s">
        <v>150</v>
      </c>
      <c r="B36" s="723"/>
      <c r="C36" s="723"/>
      <c r="D36" s="723"/>
      <c r="E36" s="723"/>
      <c r="F36" s="724"/>
      <c r="G36" s="725">
        <f>SUM(G35:G35)</f>
        <v>0</v>
      </c>
      <c r="K36" s="671"/>
    </row>
    <row r="37" spans="1:11" ht="63" customHeight="1" x14ac:dyDescent="0.25">
      <c r="A37" s="703" t="s">
        <v>226</v>
      </c>
      <c r="B37" s="704" t="s">
        <v>234</v>
      </c>
      <c r="C37" s="726" t="s">
        <v>235</v>
      </c>
      <c r="D37" s="706" t="s">
        <v>233</v>
      </c>
      <c r="E37" s="707"/>
      <c r="F37" s="708"/>
      <c r="G37" s="709">
        <f>G41</f>
        <v>0</v>
      </c>
      <c r="H37" s="672"/>
      <c r="K37" s="671"/>
    </row>
    <row r="38" spans="1:11" ht="13.5" customHeight="1" x14ac:dyDescent="0.2">
      <c r="A38" s="710"/>
      <c r="B38" s="711"/>
      <c r="C38" s="711"/>
      <c r="D38" s="711"/>
      <c r="E38" s="711"/>
      <c r="F38" s="711"/>
      <c r="G38" s="712"/>
      <c r="K38" s="671"/>
    </row>
    <row r="39" spans="1:11" ht="28.5" customHeight="1" x14ac:dyDescent="0.2">
      <c r="A39" s="713" t="s">
        <v>145</v>
      </c>
      <c r="B39" s="714"/>
      <c r="C39" s="711" t="s">
        <v>96</v>
      </c>
      <c r="D39" s="711" t="s">
        <v>146</v>
      </c>
      <c r="E39" s="711" t="s">
        <v>147</v>
      </c>
      <c r="F39" s="711" t="s">
        <v>148</v>
      </c>
      <c r="G39" s="712" t="s">
        <v>149</v>
      </c>
      <c r="K39" s="671"/>
    </row>
    <row r="40" spans="1:11" ht="54.75" customHeight="1" x14ac:dyDescent="0.2">
      <c r="A40" s="715" t="s">
        <v>1446</v>
      </c>
      <c r="B40" s="716" t="s">
        <v>1478</v>
      </c>
      <c r="C40" s="717" t="s">
        <v>1479</v>
      </c>
      <c r="D40" s="718" t="s">
        <v>1477</v>
      </c>
      <c r="E40" s="718">
        <v>1</v>
      </c>
      <c r="F40" s="743"/>
      <c r="G40" s="720">
        <f t="shared" ref="G40" si="2">TRUNC(E40*F40,2)</f>
        <v>0</v>
      </c>
      <c r="K40" s="671"/>
    </row>
    <row r="41" spans="1:11" ht="28.5" customHeight="1" x14ac:dyDescent="0.2">
      <c r="A41" s="722" t="s">
        <v>150</v>
      </c>
      <c r="B41" s="723"/>
      <c r="C41" s="723"/>
      <c r="D41" s="723"/>
      <c r="E41" s="723"/>
      <c r="F41" s="724"/>
      <c r="G41" s="725">
        <f>SUM(G40:G40)</f>
        <v>0</v>
      </c>
      <c r="K41" s="671"/>
    </row>
    <row r="42" spans="1:11" ht="28.5" customHeight="1" x14ac:dyDescent="0.2">
      <c r="A42" s="727"/>
      <c r="B42" s="711"/>
      <c r="C42" s="711"/>
      <c r="D42" s="711"/>
      <c r="E42" s="711"/>
      <c r="F42" s="719"/>
      <c r="G42" s="728"/>
      <c r="K42" s="671"/>
    </row>
    <row r="43" spans="1:11" ht="51.75" customHeight="1" x14ac:dyDescent="0.25">
      <c r="A43" s="703" t="s">
        <v>226</v>
      </c>
      <c r="B43" s="704" t="s">
        <v>236</v>
      </c>
      <c r="C43" s="726" t="s">
        <v>237</v>
      </c>
      <c r="D43" s="706" t="s">
        <v>233</v>
      </c>
      <c r="E43" s="707"/>
      <c r="F43" s="708"/>
      <c r="G43" s="709">
        <f>G47</f>
        <v>0</v>
      </c>
      <c r="H43" s="672"/>
      <c r="K43" s="671"/>
    </row>
    <row r="44" spans="1:11" ht="28.5" customHeight="1" x14ac:dyDescent="0.2">
      <c r="A44" s="710"/>
      <c r="B44" s="711"/>
      <c r="C44" s="711"/>
      <c r="D44" s="711"/>
      <c r="E44" s="711"/>
      <c r="F44" s="711"/>
      <c r="G44" s="712"/>
      <c r="K44" s="671"/>
    </row>
    <row r="45" spans="1:11" ht="28.5" customHeight="1" x14ac:dyDescent="0.2">
      <c r="A45" s="713" t="s">
        <v>145</v>
      </c>
      <c r="B45" s="714"/>
      <c r="C45" s="711" t="s">
        <v>96</v>
      </c>
      <c r="D45" s="711" t="s">
        <v>146</v>
      </c>
      <c r="E45" s="711" t="s">
        <v>147</v>
      </c>
      <c r="F45" s="711" t="s">
        <v>148</v>
      </c>
      <c r="G45" s="712" t="s">
        <v>149</v>
      </c>
      <c r="K45" s="671"/>
    </row>
    <row r="46" spans="1:11" ht="60.75" customHeight="1" x14ac:dyDescent="0.2">
      <c r="A46" s="715" t="s">
        <v>1446</v>
      </c>
      <c r="B46" s="716" t="s">
        <v>1480</v>
      </c>
      <c r="C46" s="717" t="s">
        <v>1481</v>
      </c>
      <c r="D46" s="718" t="s">
        <v>1477</v>
      </c>
      <c r="E46" s="718">
        <v>1</v>
      </c>
      <c r="F46" s="743"/>
      <c r="G46" s="720">
        <f t="shared" ref="G46" si="3">TRUNC(E46*F46,2)</f>
        <v>0</v>
      </c>
      <c r="K46" s="671"/>
    </row>
    <row r="47" spans="1:11" ht="28.5" customHeight="1" x14ac:dyDescent="0.2">
      <c r="A47" s="722" t="s">
        <v>150</v>
      </c>
      <c r="B47" s="723"/>
      <c r="C47" s="723"/>
      <c r="D47" s="723"/>
      <c r="E47" s="723"/>
      <c r="F47" s="724"/>
      <c r="G47" s="725">
        <f>SUM(G46:G46)</f>
        <v>0</v>
      </c>
      <c r="K47" s="671"/>
    </row>
    <row r="48" spans="1:11" ht="28.5" customHeight="1" x14ac:dyDescent="0.2">
      <c r="A48" s="727"/>
      <c r="B48" s="711"/>
      <c r="C48" s="711"/>
      <c r="D48" s="711"/>
      <c r="E48" s="711"/>
      <c r="F48" s="719"/>
      <c r="G48" s="728"/>
      <c r="K48" s="671"/>
    </row>
    <row r="49" spans="1:11" ht="28.5" customHeight="1" x14ac:dyDescent="0.25">
      <c r="A49" s="703" t="s">
        <v>226</v>
      </c>
      <c r="B49" s="704" t="s">
        <v>238</v>
      </c>
      <c r="C49" s="705" t="s">
        <v>239</v>
      </c>
      <c r="D49" s="706" t="s">
        <v>14</v>
      </c>
      <c r="E49" s="707"/>
      <c r="F49" s="708"/>
      <c r="G49" s="709">
        <f>G57</f>
        <v>0</v>
      </c>
      <c r="H49" s="672"/>
      <c r="K49" s="671"/>
    </row>
    <row r="50" spans="1:11" ht="28.5" customHeight="1" x14ac:dyDescent="0.2">
      <c r="A50" s="710"/>
      <c r="B50" s="711"/>
      <c r="C50" s="711"/>
      <c r="D50" s="711"/>
      <c r="E50" s="711"/>
      <c r="F50" s="711"/>
      <c r="G50" s="712"/>
      <c r="K50" s="671"/>
    </row>
    <row r="51" spans="1:11" ht="28.5" customHeight="1" x14ac:dyDescent="0.2">
      <c r="A51" s="713" t="s">
        <v>145</v>
      </c>
      <c r="B51" s="714"/>
      <c r="C51" s="711" t="s">
        <v>96</v>
      </c>
      <c r="D51" s="711" t="s">
        <v>146</v>
      </c>
      <c r="E51" s="711" t="s">
        <v>147</v>
      </c>
      <c r="F51" s="711" t="s">
        <v>148</v>
      </c>
      <c r="G51" s="712" t="s">
        <v>149</v>
      </c>
      <c r="K51" s="671"/>
    </row>
    <row r="52" spans="1:11" ht="28.5" customHeight="1" x14ac:dyDescent="0.2">
      <c r="A52" s="715" t="s">
        <v>118</v>
      </c>
      <c r="B52" s="716" t="s">
        <v>154</v>
      </c>
      <c r="C52" s="717" t="s">
        <v>155</v>
      </c>
      <c r="D52" s="718" t="s">
        <v>151</v>
      </c>
      <c r="E52" s="718">
        <v>8</v>
      </c>
      <c r="F52" s="743"/>
      <c r="G52" s="720">
        <f t="shared" ref="G52:G56" si="4">TRUNC(E52*F52,2)</f>
        <v>0</v>
      </c>
      <c r="K52" s="671"/>
    </row>
    <row r="53" spans="1:11" ht="42" customHeight="1" x14ac:dyDescent="0.2">
      <c r="A53" s="715" t="s">
        <v>118</v>
      </c>
      <c r="B53" s="716" t="s">
        <v>1482</v>
      </c>
      <c r="C53" s="717" t="s">
        <v>1483</v>
      </c>
      <c r="D53" s="718" t="s">
        <v>151</v>
      </c>
      <c r="E53" s="718">
        <v>8</v>
      </c>
      <c r="F53" s="743"/>
      <c r="G53" s="720">
        <f t="shared" si="4"/>
        <v>0</v>
      </c>
      <c r="K53" s="671"/>
    </row>
    <row r="54" spans="1:11" ht="42.75" customHeight="1" x14ac:dyDescent="0.2">
      <c r="A54" s="715" t="s">
        <v>118</v>
      </c>
      <c r="B54" s="716" t="s">
        <v>1484</v>
      </c>
      <c r="C54" s="717" t="s">
        <v>1485</v>
      </c>
      <c r="D54" s="718" t="s">
        <v>151</v>
      </c>
      <c r="E54" s="718">
        <v>4</v>
      </c>
      <c r="F54" s="743"/>
      <c r="G54" s="720">
        <f t="shared" si="4"/>
        <v>0</v>
      </c>
      <c r="K54" s="671"/>
    </row>
    <row r="55" spans="1:11" ht="28.5" customHeight="1" x14ac:dyDescent="0.2">
      <c r="A55" s="715" t="s">
        <v>118</v>
      </c>
      <c r="B55" s="716" t="s">
        <v>152</v>
      </c>
      <c r="C55" s="717" t="s">
        <v>153</v>
      </c>
      <c r="D55" s="718" t="s">
        <v>151</v>
      </c>
      <c r="E55" s="718">
        <v>8</v>
      </c>
      <c r="F55" s="743"/>
      <c r="G55" s="720">
        <f t="shared" si="4"/>
        <v>0</v>
      </c>
      <c r="K55" s="671"/>
    </row>
    <row r="56" spans="1:11" ht="28.5" customHeight="1" x14ac:dyDescent="0.2">
      <c r="A56" s="715" t="s">
        <v>118</v>
      </c>
      <c r="B56" s="716" t="s">
        <v>1486</v>
      </c>
      <c r="C56" s="717" t="s">
        <v>1487</v>
      </c>
      <c r="D56" s="718" t="s">
        <v>151</v>
      </c>
      <c r="E56" s="718">
        <v>8</v>
      </c>
      <c r="F56" s="743"/>
      <c r="G56" s="720">
        <f t="shared" si="4"/>
        <v>0</v>
      </c>
      <c r="K56" s="671"/>
    </row>
    <row r="57" spans="1:11" ht="28.5" customHeight="1" x14ac:dyDescent="0.2">
      <c r="A57" s="722" t="s">
        <v>150</v>
      </c>
      <c r="B57" s="723"/>
      <c r="C57" s="723"/>
      <c r="D57" s="723"/>
      <c r="E57" s="723"/>
      <c r="F57" s="724"/>
      <c r="G57" s="725">
        <f>SUM(G52:G56)</f>
        <v>0</v>
      </c>
      <c r="K57" s="671"/>
    </row>
    <row r="58" spans="1:11" ht="28.5" customHeight="1" x14ac:dyDescent="0.2">
      <c r="A58" s="727"/>
      <c r="B58" s="711"/>
      <c r="C58" s="711"/>
      <c r="D58" s="711"/>
      <c r="E58" s="711"/>
      <c r="F58" s="719"/>
      <c r="G58" s="728"/>
      <c r="K58" s="671"/>
    </row>
    <row r="59" spans="1:11" ht="37.5" customHeight="1" x14ac:dyDescent="0.25">
      <c r="A59" s="703" t="s">
        <v>226</v>
      </c>
      <c r="B59" s="704" t="s">
        <v>351</v>
      </c>
      <c r="C59" s="726" t="s">
        <v>352</v>
      </c>
      <c r="D59" s="706" t="s">
        <v>353</v>
      </c>
      <c r="E59" s="707"/>
      <c r="F59" s="708"/>
      <c r="G59" s="709">
        <f>G69</f>
        <v>0</v>
      </c>
      <c r="H59" s="672"/>
      <c r="K59" s="671"/>
    </row>
    <row r="60" spans="1:11" ht="28.5" customHeight="1" x14ac:dyDescent="0.2">
      <c r="A60" s="710"/>
      <c r="B60" s="711"/>
      <c r="C60" s="711"/>
      <c r="D60" s="711"/>
      <c r="E60" s="711"/>
      <c r="F60" s="711"/>
      <c r="G60" s="712"/>
      <c r="K60" s="671"/>
    </row>
    <row r="61" spans="1:11" ht="28.5" customHeight="1" x14ac:dyDescent="0.2">
      <c r="A61" s="713" t="s">
        <v>145</v>
      </c>
      <c r="B61" s="714"/>
      <c r="C61" s="711" t="s">
        <v>96</v>
      </c>
      <c r="D61" s="711" t="s">
        <v>146</v>
      </c>
      <c r="E61" s="711" t="s">
        <v>147</v>
      </c>
      <c r="F61" s="711" t="s">
        <v>148</v>
      </c>
      <c r="G61" s="712" t="s">
        <v>149</v>
      </c>
      <c r="K61" s="671"/>
    </row>
    <row r="62" spans="1:11" ht="60.75" customHeight="1" x14ac:dyDescent="0.2">
      <c r="A62" s="715" t="s">
        <v>1446</v>
      </c>
      <c r="B62" s="716" t="s">
        <v>1488</v>
      </c>
      <c r="C62" s="717" t="s">
        <v>1489</v>
      </c>
      <c r="D62" s="718" t="s">
        <v>1452</v>
      </c>
      <c r="E62" s="718">
        <v>1.7050000000000001</v>
      </c>
      <c r="F62" s="743"/>
      <c r="G62" s="720">
        <f t="shared" ref="G62:G68" si="5">TRUNC(E62*F62,2)</f>
        <v>0</v>
      </c>
      <c r="K62" s="671"/>
    </row>
    <row r="63" spans="1:11" ht="39.75" customHeight="1" x14ac:dyDescent="0.2">
      <c r="A63" s="715" t="s">
        <v>1446</v>
      </c>
      <c r="B63" s="716" t="s">
        <v>1490</v>
      </c>
      <c r="C63" s="717" t="s">
        <v>1491</v>
      </c>
      <c r="D63" s="718" t="s">
        <v>1460</v>
      </c>
      <c r="E63" s="718">
        <v>2.3220000000000001</v>
      </c>
      <c r="F63" s="743"/>
      <c r="G63" s="720">
        <f t="shared" si="5"/>
        <v>0</v>
      </c>
      <c r="K63" s="671"/>
    </row>
    <row r="64" spans="1:11" ht="28.5" customHeight="1" x14ac:dyDescent="0.2">
      <c r="A64" s="715" t="s">
        <v>1446</v>
      </c>
      <c r="B64" s="716" t="s">
        <v>1492</v>
      </c>
      <c r="C64" s="717" t="s">
        <v>1493</v>
      </c>
      <c r="D64" s="718" t="s">
        <v>1457</v>
      </c>
      <c r="E64" s="718">
        <v>0.748</v>
      </c>
      <c r="F64" s="743"/>
      <c r="G64" s="720">
        <f t="shared" si="5"/>
        <v>0</v>
      </c>
      <c r="K64" s="671"/>
    </row>
    <row r="65" spans="1:11" ht="28.5" customHeight="1" x14ac:dyDescent="0.2">
      <c r="A65" s="715" t="s">
        <v>1446</v>
      </c>
      <c r="B65" s="716" t="s">
        <v>1494</v>
      </c>
      <c r="C65" s="717" t="s">
        <v>1495</v>
      </c>
      <c r="D65" s="718" t="s">
        <v>1452</v>
      </c>
      <c r="E65" s="718">
        <v>0.309</v>
      </c>
      <c r="F65" s="743"/>
      <c r="G65" s="720">
        <f t="shared" si="5"/>
        <v>0</v>
      </c>
      <c r="K65" s="671"/>
    </row>
    <row r="66" spans="1:11" ht="28.5" customHeight="1" x14ac:dyDescent="0.2">
      <c r="A66" s="715" t="s">
        <v>1446</v>
      </c>
      <c r="B66" s="716" t="s">
        <v>1496</v>
      </c>
      <c r="C66" s="717" t="s">
        <v>1497</v>
      </c>
      <c r="D66" s="718" t="s">
        <v>353</v>
      </c>
      <c r="E66" s="718">
        <v>1</v>
      </c>
      <c r="F66" s="743"/>
      <c r="G66" s="720">
        <f t="shared" si="5"/>
        <v>0</v>
      </c>
      <c r="K66" s="671"/>
    </row>
    <row r="67" spans="1:11" ht="28.5" customHeight="1" x14ac:dyDescent="0.2">
      <c r="A67" s="715" t="s">
        <v>118</v>
      </c>
      <c r="B67" s="716" t="s">
        <v>1471</v>
      </c>
      <c r="C67" s="717" t="s">
        <v>1472</v>
      </c>
      <c r="D67" s="718" t="s">
        <v>97</v>
      </c>
      <c r="E67" s="718">
        <v>1.3779999999999999</v>
      </c>
      <c r="F67" s="743"/>
      <c r="G67" s="720">
        <f t="shared" si="5"/>
        <v>0</v>
      </c>
      <c r="K67" s="671"/>
    </row>
    <row r="68" spans="1:11" ht="28.5" customHeight="1" x14ac:dyDescent="0.2">
      <c r="A68" s="715" t="s">
        <v>118</v>
      </c>
      <c r="B68" s="716" t="s">
        <v>1498</v>
      </c>
      <c r="C68" s="717" t="s">
        <v>1499</v>
      </c>
      <c r="D68" s="718" t="s">
        <v>97</v>
      </c>
      <c r="E68" s="718">
        <v>1.4179999999999999</v>
      </c>
      <c r="F68" s="743"/>
      <c r="G68" s="720">
        <f t="shared" si="5"/>
        <v>0</v>
      </c>
      <c r="K68" s="671"/>
    </row>
    <row r="69" spans="1:11" ht="28.5" customHeight="1" x14ac:dyDescent="0.2">
      <c r="A69" s="722" t="s">
        <v>150</v>
      </c>
      <c r="B69" s="723"/>
      <c r="C69" s="723"/>
      <c r="D69" s="723"/>
      <c r="E69" s="723"/>
      <c r="F69" s="724"/>
      <c r="G69" s="725">
        <f>SUM(G62:G68)</f>
        <v>0</v>
      </c>
      <c r="K69" s="671"/>
    </row>
    <row r="70" spans="1:11" ht="28.5" customHeight="1" x14ac:dyDescent="0.2">
      <c r="A70" s="727"/>
      <c r="B70" s="711"/>
      <c r="C70" s="711"/>
      <c r="D70" s="711"/>
      <c r="E70" s="711"/>
      <c r="F70" s="719"/>
      <c r="G70" s="728"/>
      <c r="K70" s="671"/>
    </row>
    <row r="71" spans="1:11" ht="90" x14ac:dyDescent="0.25">
      <c r="A71" s="703" t="s">
        <v>226</v>
      </c>
      <c r="B71" s="704" t="s">
        <v>358</v>
      </c>
      <c r="C71" s="726" t="s">
        <v>359</v>
      </c>
      <c r="D71" s="706" t="s">
        <v>14</v>
      </c>
      <c r="E71" s="707"/>
      <c r="F71" s="708"/>
      <c r="G71" s="709">
        <f>G78</f>
        <v>0</v>
      </c>
      <c r="K71" s="671"/>
    </row>
    <row r="72" spans="1:11" ht="28.5" customHeight="1" x14ac:dyDescent="0.2">
      <c r="A72" s="710"/>
      <c r="B72" s="711"/>
      <c r="C72" s="711"/>
      <c r="D72" s="711"/>
      <c r="E72" s="711"/>
      <c r="F72" s="711"/>
      <c r="G72" s="712"/>
      <c r="K72" s="671"/>
    </row>
    <row r="73" spans="1:11" ht="28.5" customHeight="1" x14ac:dyDescent="0.2">
      <c r="A73" s="713" t="s">
        <v>145</v>
      </c>
      <c r="B73" s="714"/>
      <c r="C73" s="711" t="s">
        <v>96</v>
      </c>
      <c r="D73" s="711" t="s">
        <v>146</v>
      </c>
      <c r="E73" s="711" t="s">
        <v>147</v>
      </c>
      <c r="F73" s="711" t="s">
        <v>148</v>
      </c>
      <c r="G73" s="712" t="s">
        <v>149</v>
      </c>
      <c r="K73" s="671"/>
    </row>
    <row r="74" spans="1:11" ht="36" x14ac:dyDescent="0.2">
      <c r="A74" s="715" t="s">
        <v>118</v>
      </c>
      <c r="B74" s="716" t="s">
        <v>1500</v>
      </c>
      <c r="C74" s="717" t="s">
        <v>1501</v>
      </c>
      <c r="D74" s="718" t="s">
        <v>129</v>
      </c>
      <c r="E74" s="718">
        <v>9.8000000000000007</v>
      </c>
      <c r="F74" s="743"/>
      <c r="G74" s="720">
        <f t="shared" ref="G74:G77" si="6">TRUNC(E74*F74,2)</f>
        <v>0</v>
      </c>
      <c r="K74" s="671"/>
    </row>
    <row r="75" spans="1:11" ht="54" x14ac:dyDescent="0.2">
      <c r="A75" s="715" t="s">
        <v>118</v>
      </c>
      <c r="B75" s="716" t="s">
        <v>1502</v>
      </c>
      <c r="C75" s="717" t="s">
        <v>1503</v>
      </c>
      <c r="D75" s="718" t="s">
        <v>14</v>
      </c>
      <c r="E75" s="718">
        <v>1</v>
      </c>
      <c r="F75" s="743"/>
      <c r="G75" s="720">
        <f t="shared" si="6"/>
        <v>0</v>
      </c>
      <c r="K75" s="671"/>
    </row>
    <row r="76" spans="1:11" ht="54" x14ac:dyDescent="0.2">
      <c r="A76" s="715" t="s">
        <v>118</v>
      </c>
      <c r="B76" s="716" t="s">
        <v>1504</v>
      </c>
      <c r="C76" s="717" t="s">
        <v>1505</v>
      </c>
      <c r="D76" s="718" t="s">
        <v>14</v>
      </c>
      <c r="E76" s="718">
        <v>1</v>
      </c>
      <c r="F76" s="743"/>
      <c r="G76" s="720">
        <f t="shared" si="6"/>
        <v>0</v>
      </c>
      <c r="K76" s="671"/>
    </row>
    <row r="77" spans="1:11" ht="54" x14ac:dyDescent="0.2">
      <c r="A77" s="715" t="s">
        <v>118</v>
      </c>
      <c r="B77" s="716" t="s">
        <v>1506</v>
      </c>
      <c r="C77" s="717" t="s">
        <v>1507</v>
      </c>
      <c r="D77" s="718" t="s">
        <v>14</v>
      </c>
      <c r="E77" s="718">
        <v>1</v>
      </c>
      <c r="F77" s="743"/>
      <c r="G77" s="720">
        <f t="shared" si="6"/>
        <v>0</v>
      </c>
      <c r="K77" s="671"/>
    </row>
    <row r="78" spans="1:11" ht="28.5" customHeight="1" x14ac:dyDescent="0.2">
      <c r="A78" s="722" t="s">
        <v>150</v>
      </c>
      <c r="B78" s="723"/>
      <c r="C78" s="723"/>
      <c r="D78" s="723"/>
      <c r="E78" s="723"/>
      <c r="F78" s="724"/>
      <c r="G78" s="725">
        <f>SUM(G74:G77)</f>
        <v>0</v>
      </c>
      <c r="K78" s="671"/>
    </row>
    <row r="79" spans="1:11" ht="28.5" customHeight="1" x14ac:dyDescent="0.2">
      <c r="A79" s="727"/>
      <c r="B79" s="711"/>
      <c r="C79" s="711"/>
      <c r="D79" s="711"/>
      <c r="E79" s="711"/>
      <c r="F79" s="719"/>
      <c r="G79" s="728"/>
      <c r="K79" s="671"/>
    </row>
    <row r="80" spans="1:11" ht="90" x14ac:dyDescent="0.25">
      <c r="A80" s="703" t="s">
        <v>226</v>
      </c>
      <c r="B80" s="704" t="s">
        <v>360</v>
      </c>
      <c r="C80" s="726" t="s">
        <v>361</v>
      </c>
      <c r="D80" s="706" t="s">
        <v>14</v>
      </c>
      <c r="E80" s="707"/>
      <c r="F80" s="708"/>
      <c r="G80" s="709">
        <f>G87</f>
        <v>0</v>
      </c>
      <c r="K80" s="671"/>
    </row>
    <row r="81" spans="1:11" ht="28.5" customHeight="1" x14ac:dyDescent="0.2">
      <c r="A81" s="710"/>
      <c r="B81" s="711"/>
      <c r="C81" s="711"/>
      <c r="D81" s="711"/>
      <c r="E81" s="711"/>
      <c r="F81" s="711"/>
      <c r="G81" s="712"/>
      <c r="K81" s="671"/>
    </row>
    <row r="82" spans="1:11" ht="28.5" customHeight="1" x14ac:dyDescent="0.2">
      <c r="A82" s="713" t="s">
        <v>145</v>
      </c>
      <c r="B82" s="714"/>
      <c r="C82" s="711" t="s">
        <v>96</v>
      </c>
      <c r="D82" s="711" t="s">
        <v>146</v>
      </c>
      <c r="E82" s="711" t="s">
        <v>147</v>
      </c>
      <c r="F82" s="711" t="s">
        <v>148</v>
      </c>
      <c r="G82" s="712" t="s">
        <v>149</v>
      </c>
      <c r="K82" s="671"/>
    </row>
    <row r="83" spans="1:11" ht="36" x14ac:dyDescent="0.2">
      <c r="A83" s="715" t="s">
        <v>118</v>
      </c>
      <c r="B83" s="716" t="s">
        <v>1500</v>
      </c>
      <c r="C83" s="717" t="s">
        <v>1501</v>
      </c>
      <c r="D83" s="718" t="s">
        <v>129</v>
      </c>
      <c r="E83" s="718">
        <v>10</v>
      </c>
      <c r="F83" s="743"/>
      <c r="G83" s="720">
        <f t="shared" ref="G83:G86" si="7">TRUNC(E83*F83,2)</f>
        <v>0</v>
      </c>
      <c r="K83" s="671"/>
    </row>
    <row r="84" spans="1:11" ht="54" x14ac:dyDescent="0.2">
      <c r="A84" s="715" t="s">
        <v>118</v>
      </c>
      <c r="B84" s="716" t="s">
        <v>1502</v>
      </c>
      <c r="C84" s="717" t="s">
        <v>1503</v>
      </c>
      <c r="D84" s="718" t="s">
        <v>14</v>
      </c>
      <c r="E84" s="718">
        <v>1</v>
      </c>
      <c r="F84" s="743"/>
      <c r="G84" s="720">
        <f t="shared" si="7"/>
        <v>0</v>
      </c>
      <c r="K84" s="671"/>
    </row>
    <row r="85" spans="1:11" ht="72" x14ac:dyDescent="0.2">
      <c r="A85" s="715" t="s">
        <v>118</v>
      </c>
      <c r="B85" s="716" t="s">
        <v>1508</v>
      </c>
      <c r="C85" s="717" t="s">
        <v>1509</v>
      </c>
      <c r="D85" s="718" t="s">
        <v>14</v>
      </c>
      <c r="E85" s="718">
        <v>1</v>
      </c>
      <c r="F85" s="743"/>
      <c r="G85" s="720">
        <f t="shared" si="7"/>
        <v>0</v>
      </c>
      <c r="K85" s="671"/>
    </row>
    <row r="86" spans="1:11" ht="54" x14ac:dyDescent="0.2">
      <c r="A86" s="715" t="s">
        <v>118</v>
      </c>
      <c r="B86" s="716" t="s">
        <v>1510</v>
      </c>
      <c r="C86" s="717" t="s">
        <v>1511</v>
      </c>
      <c r="D86" s="718" t="s">
        <v>14</v>
      </c>
      <c r="E86" s="718">
        <v>1</v>
      </c>
      <c r="F86" s="743"/>
      <c r="G86" s="720">
        <f t="shared" si="7"/>
        <v>0</v>
      </c>
      <c r="K86" s="671"/>
    </row>
    <row r="87" spans="1:11" ht="28.5" customHeight="1" x14ac:dyDescent="0.2">
      <c r="A87" s="722" t="s">
        <v>150</v>
      </c>
      <c r="B87" s="723"/>
      <c r="C87" s="723"/>
      <c r="D87" s="723"/>
      <c r="E87" s="723"/>
      <c r="F87" s="724"/>
      <c r="G87" s="725">
        <f>SUM(G83:G86)</f>
        <v>0</v>
      </c>
      <c r="K87" s="671"/>
    </row>
    <row r="88" spans="1:11" ht="28.5" customHeight="1" x14ac:dyDescent="0.2">
      <c r="A88" s="727"/>
      <c r="B88" s="711"/>
      <c r="C88" s="711"/>
      <c r="D88" s="711"/>
      <c r="E88" s="711"/>
      <c r="F88" s="719"/>
      <c r="G88" s="728"/>
      <c r="K88" s="671"/>
    </row>
    <row r="89" spans="1:11" ht="90" x14ac:dyDescent="0.25">
      <c r="A89" s="703" t="s">
        <v>226</v>
      </c>
      <c r="B89" s="704" t="s">
        <v>362</v>
      </c>
      <c r="C89" s="726" t="s">
        <v>1514</v>
      </c>
      <c r="D89" s="706" t="s">
        <v>14</v>
      </c>
      <c r="E89" s="707"/>
      <c r="F89" s="708"/>
      <c r="G89" s="709">
        <f>G96</f>
        <v>0</v>
      </c>
      <c r="K89" s="671"/>
    </row>
    <row r="90" spans="1:11" ht="28.5" customHeight="1" x14ac:dyDescent="0.2">
      <c r="A90" s="710"/>
      <c r="B90" s="711"/>
      <c r="C90" s="711"/>
      <c r="D90" s="711"/>
      <c r="E90" s="711"/>
      <c r="F90" s="711"/>
      <c r="G90" s="712"/>
      <c r="K90" s="671"/>
    </row>
    <row r="91" spans="1:11" ht="28.5" customHeight="1" x14ac:dyDescent="0.2">
      <c r="A91" s="713" t="s">
        <v>145</v>
      </c>
      <c r="B91" s="714"/>
      <c r="C91" s="711" t="s">
        <v>96</v>
      </c>
      <c r="D91" s="711" t="s">
        <v>146</v>
      </c>
      <c r="E91" s="711" t="s">
        <v>147</v>
      </c>
      <c r="F91" s="711" t="s">
        <v>148</v>
      </c>
      <c r="G91" s="712" t="s">
        <v>149</v>
      </c>
      <c r="K91" s="671"/>
    </row>
    <row r="92" spans="1:11" ht="36" x14ac:dyDescent="0.2">
      <c r="A92" s="715" t="s">
        <v>118</v>
      </c>
      <c r="B92" s="716" t="s">
        <v>1500</v>
      </c>
      <c r="C92" s="717" t="s">
        <v>1501</v>
      </c>
      <c r="D92" s="718" t="s">
        <v>129</v>
      </c>
      <c r="E92" s="718">
        <v>10</v>
      </c>
      <c r="F92" s="743"/>
      <c r="G92" s="720">
        <f t="shared" ref="G92:G95" si="8">TRUNC(E92*F92,2)</f>
        <v>0</v>
      </c>
      <c r="K92" s="671"/>
    </row>
    <row r="93" spans="1:11" ht="54" x14ac:dyDescent="0.2">
      <c r="A93" s="715" t="s">
        <v>118</v>
      </c>
      <c r="B93" s="716" t="s">
        <v>1502</v>
      </c>
      <c r="C93" s="717" t="s">
        <v>1503</v>
      </c>
      <c r="D93" s="718" t="s">
        <v>14</v>
      </c>
      <c r="E93" s="718">
        <v>1</v>
      </c>
      <c r="F93" s="743"/>
      <c r="G93" s="720">
        <f t="shared" si="8"/>
        <v>0</v>
      </c>
      <c r="K93" s="671"/>
    </row>
    <row r="94" spans="1:11" ht="72" x14ac:dyDescent="0.2">
      <c r="A94" s="715" t="s">
        <v>118</v>
      </c>
      <c r="B94" s="716" t="s">
        <v>1508</v>
      </c>
      <c r="C94" s="717" t="s">
        <v>1509</v>
      </c>
      <c r="D94" s="718" t="s">
        <v>14</v>
      </c>
      <c r="E94" s="718">
        <v>1</v>
      </c>
      <c r="F94" s="743"/>
      <c r="G94" s="720">
        <f t="shared" si="8"/>
        <v>0</v>
      </c>
      <c r="K94" s="671"/>
    </row>
    <row r="95" spans="1:11" ht="54" x14ac:dyDescent="0.2">
      <c r="A95" s="715" t="s">
        <v>118</v>
      </c>
      <c r="B95" s="716" t="s">
        <v>1512</v>
      </c>
      <c r="C95" s="717" t="s">
        <v>1513</v>
      </c>
      <c r="D95" s="718" t="s">
        <v>14</v>
      </c>
      <c r="E95" s="718">
        <v>1</v>
      </c>
      <c r="F95" s="743"/>
      <c r="G95" s="720">
        <f t="shared" si="8"/>
        <v>0</v>
      </c>
      <c r="K95" s="671"/>
    </row>
    <row r="96" spans="1:11" ht="28.5" customHeight="1" x14ac:dyDescent="0.2">
      <c r="A96" s="722" t="s">
        <v>150</v>
      </c>
      <c r="B96" s="723"/>
      <c r="C96" s="723"/>
      <c r="D96" s="723"/>
      <c r="E96" s="723"/>
      <c r="F96" s="724"/>
      <c r="G96" s="725">
        <f>SUM(G92:G95)</f>
        <v>0</v>
      </c>
      <c r="K96" s="671"/>
    </row>
    <row r="97" spans="1:11" ht="28.5" customHeight="1" x14ac:dyDescent="0.2">
      <c r="A97" s="727"/>
      <c r="B97" s="711"/>
      <c r="C97" s="711"/>
      <c r="D97" s="711"/>
      <c r="E97" s="711"/>
      <c r="F97" s="719"/>
      <c r="G97" s="728"/>
      <c r="K97" s="671"/>
    </row>
    <row r="98" spans="1:11" ht="90" x14ac:dyDescent="0.25">
      <c r="A98" s="703" t="s">
        <v>226</v>
      </c>
      <c r="B98" s="704" t="s">
        <v>364</v>
      </c>
      <c r="C98" s="726" t="s">
        <v>1515</v>
      </c>
      <c r="D98" s="706" t="s">
        <v>14</v>
      </c>
      <c r="E98" s="707"/>
      <c r="F98" s="708"/>
      <c r="G98" s="709">
        <f>G105</f>
        <v>0</v>
      </c>
      <c r="K98" s="671"/>
    </row>
    <row r="99" spans="1:11" ht="28.5" customHeight="1" x14ac:dyDescent="0.2">
      <c r="A99" s="710"/>
      <c r="B99" s="711"/>
      <c r="C99" s="711"/>
      <c r="D99" s="711"/>
      <c r="E99" s="711"/>
      <c r="F99" s="711"/>
      <c r="G99" s="712"/>
      <c r="K99" s="671"/>
    </row>
    <row r="100" spans="1:11" ht="28.5" customHeight="1" x14ac:dyDescent="0.2">
      <c r="A100" s="713" t="s">
        <v>145</v>
      </c>
      <c r="B100" s="714"/>
      <c r="C100" s="711" t="s">
        <v>96</v>
      </c>
      <c r="D100" s="711" t="s">
        <v>146</v>
      </c>
      <c r="E100" s="711" t="s">
        <v>147</v>
      </c>
      <c r="F100" s="711" t="s">
        <v>148</v>
      </c>
      <c r="G100" s="712" t="s">
        <v>149</v>
      </c>
      <c r="K100" s="671"/>
    </row>
    <row r="101" spans="1:11" ht="36" x14ac:dyDescent="0.2">
      <c r="A101" s="715" t="s">
        <v>118</v>
      </c>
      <c r="B101" s="716" t="s">
        <v>1500</v>
      </c>
      <c r="C101" s="717" t="s">
        <v>1501</v>
      </c>
      <c r="D101" s="718" t="s">
        <v>129</v>
      </c>
      <c r="E101" s="718">
        <v>10</v>
      </c>
      <c r="F101" s="743"/>
      <c r="G101" s="720">
        <f t="shared" ref="G101:G104" si="9">TRUNC(E101*F101,2)</f>
        <v>0</v>
      </c>
      <c r="K101" s="671"/>
    </row>
    <row r="102" spans="1:11" ht="54" x14ac:dyDescent="0.2">
      <c r="A102" s="715" t="s">
        <v>118</v>
      </c>
      <c r="B102" s="716" t="s">
        <v>1502</v>
      </c>
      <c r="C102" s="717" t="s">
        <v>1503</v>
      </c>
      <c r="D102" s="718" t="s">
        <v>14</v>
      </c>
      <c r="E102" s="718">
        <v>1</v>
      </c>
      <c r="F102" s="743"/>
      <c r="G102" s="720">
        <f t="shared" si="9"/>
        <v>0</v>
      </c>
      <c r="K102" s="671"/>
    </row>
    <row r="103" spans="1:11" ht="72" x14ac:dyDescent="0.2">
      <c r="A103" s="715" t="s">
        <v>118</v>
      </c>
      <c r="B103" s="716" t="s">
        <v>1508</v>
      </c>
      <c r="C103" s="717" t="s">
        <v>1509</v>
      </c>
      <c r="D103" s="718" t="s">
        <v>14</v>
      </c>
      <c r="E103" s="718">
        <v>1</v>
      </c>
      <c r="F103" s="743"/>
      <c r="G103" s="720">
        <f t="shared" si="9"/>
        <v>0</v>
      </c>
      <c r="K103" s="671"/>
    </row>
    <row r="104" spans="1:11" ht="54" x14ac:dyDescent="0.2">
      <c r="A104" s="715" t="s">
        <v>118</v>
      </c>
      <c r="B104" s="716" t="s">
        <v>1512</v>
      </c>
      <c r="C104" s="717" t="s">
        <v>1513</v>
      </c>
      <c r="D104" s="718" t="s">
        <v>14</v>
      </c>
      <c r="E104" s="718">
        <v>1</v>
      </c>
      <c r="F104" s="743"/>
      <c r="G104" s="720">
        <f t="shared" si="9"/>
        <v>0</v>
      </c>
      <c r="K104" s="671"/>
    </row>
    <row r="105" spans="1:11" ht="28.5" customHeight="1" x14ac:dyDescent="0.2">
      <c r="A105" s="722" t="s">
        <v>150</v>
      </c>
      <c r="B105" s="723"/>
      <c r="C105" s="723"/>
      <c r="D105" s="723"/>
      <c r="E105" s="723"/>
      <c r="F105" s="724"/>
      <c r="G105" s="725">
        <f>SUM(G101:G104)</f>
        <v>0</v>
      </c>
      <c r="K105" s="671"/>
    </row>
    <row r="106" spans="1:11" ht="28.5" customHeight="1" x14ac:dyDescent="0.2">
      <c r="A106" s="727"/>
      <c r="B106" s="711"/>
      <c r="C106" s="711"/>
      <c r="D106" s="711"/>
      <c r="E106" s="711"/>
      <c r="F106" s="719"/>
      <c r="G106" s="728"/>
      <c r="K106" s="671"/>
    </row>
    <row r="107" spans="1:11" ht="90" x14ac:dyDescent="0.25">
      <c r="A107" s="703" t="s">
        <v>226</v>
      </c>
      <c r="B107" s="704" t="s">
        <v>366</v>
      </c>
      <c r="C107" s="726" t="s">
        <v>367</v>
      </c>
      <c r="D107" s="706" t="s">
        <v>14</v>
      </c>
      <c r="E107" s="707"/>
      <c r="F107" s="708"/>
      <c r="G107" s="709">
        <f>G114</f>
        <v>0</v>
      </c>
      <c r="K107" s="671"/>
    </row>
    <row r="108" spans="1:11" ht="28.5" customHeight="1" x14ac:dyDescent="0.2">
      <c r="A108" s="710"/>
      <c r="B108" s="711"/>
      <c r="C108" s="711"/>
      <c r="D108" s="711"/>
      <c r="E108" s="711"/>
      <c r="F108" s="711"/>
      <c r="G108" s="712"/>
      <c r="K108" s="671"/>
    </row>
    <row r="109" spans="1:11" ht="28.5" customHeight="1" x14ac:dyDescent="0.2">
      <c r="A109" s="713" t="s">
        <v>145</v>
      </c>
      <c r="B109" s="714"/>
      <c r="C109" s="711" t="s">
        <v>96</v>
      </c>
      <c r="D109" s="711" t="s">
        <v>146</v>
      </c>
      <c r="E109" s="711" t="s">
        <v>147</v>
      </c>
      <c r="F109" s="711" t="s">
        <v>148</v>
      </c>
      <c r="G109" s="712" t="s">
        <v>149</v>
      </c>
      <c r="K109" s="671"/>
    </row>
    <row r="110" spans="1:11" ht="36" x14ac:dyDescent="0.2">
      <c r="A110" s="715" t="s">
        <v>118</v>
      </c>
      <c r="B110" s="716" t="s">
        <v>1500</v>
      </c>
      <c r="C110" s="717" t="s">
        <v>1501</v>
      </c>
      <c r="D110" s="718" t="s">
        <v>129</v>
      </c>
      <c r="E110" s="718">
        <v>10</v>
      </c>
      <c r="F110" s="743"/>
      <c r="G110" s="720">
        <f t="shared" ref="G110:G113" si="10">TRUNC(E110*F110,2)</f>
        <v>0</v>
      </c>
      <c r="K110" s="671"/>
    </row>
    <row r="111" spans="1:11" ht="54" x14ac:dyDescent="0.2">
      <c r="A111" s="715" t="s">
        <v>118</v>
      </c>
      <c r="B111" s="716" t="s">
        <v>1502</v>
      </c>
      <c r="C111" s="717" t="s">
        <v>1503</v>
      </c>
      <c r="D111" s="718" t="s">
        <v>14</v>
      </c>
      <c r="E111" s="718">
        <v>1</v>
      </c>
      <c r="F111" s="743"/>
      <c r="G111" s="720">
        <f t="shared" si="10"/>
        <v>0</v>
      </c>
      <c r="K111" s="671"/>
    </row>
    <row r="112" spans="1:11" ht="72" x14ac:dyDescent="0.2">
      <c r="A112" s="715" t="s">
        <v>118</v>
      </c>
      <c r="B112" s="716" t="s">
        <v>1508</v>
      </c>
      <c r="C112" s="717" t="s">
        <v>1509</v>
      </c>
      <c r="D112" s="718" t="s">
        <v>14</v>
      </c>
      <c r="E112" s="718">
        <v>1</v>
      </c>
      <c r="F112" s="743"/>
      <c r="G112" s="720">
        <f t="shared" si="10"/>
        <v>0</v>
      </c>
      <c r="K112" s="671"/>
    </row>
    <row r="113" spans="1:11" ht="54" x14ac:dyDescent="0.2">
      <c r="A113" s="715" t="s">
        <v>118</v>
      </c>
      <c r="B113" s="716" t="s">
        <v>1510</v>
      </c>
      <c r="C113" s="717" t="s">
        <v>1511</v>
      </c>
      <c r="D113" s="718" t="s">
        <v>14</v>
      </c>
      <c r="E113" s="718">
        <v>1</v>
      </c>
      <c r="F113" s="743"/>
      <c r="G113" s="720">
        <f t="shared" si="10"/>
        <v>0</v>
      </c>
      <c r="K113" s="671"/>
    </row>
    <row r="114" spans="1:11" ht="28.5" customHeight="1" x14ac:dyDescent="0.2">
      <c r="A114" s="722" t="s">
        <v>150</v>
      </c>
      <c r="B114" s="723"/>
      <c r="C114" s="723"/>
      <c r="D114" s="723"/>
      <c r="E114" s="723"/>
      <c r="F114" s="724"/>
      <c r="G114" s="725">
        <f>SUM(G110:G113)</f>
        <v>0</v>
      </c>
      <c r="K114" s="671"/>
    </row>
    <row r="115" spans="1:11" ht="28.5" customHeight="1" x14ac:dyDescent="0.2">
      <c r="A115" s="727"/>
      <c r="B115" s="711"/>
      <c r="C115" s="711"/>
      <c r="D115" s="711"/>
      <c r="E115" s="711"/>
      <c r="F115" s="719"/>
      <c r="G115" s="728"/>
      <c r="K115" s="671"/>
    </row>
    <row r="116" spans="1:11" ht="40.5" customHeight="1" x14ac:dyDescent="0.25">
      <c r="A116" s="703" t="s">
        <v>226</v>
      </c>
      <c r="B116" s="704" t="s">
        <v>368</v>
      </c>
      <c r="C116" s="726" t="s">
        <v>369</v>
      </c>
      <c r="D116" s="706" t="s">
        <v>14</v>
      </c>
      <c r="E116" s="707"/>
      <c r="F116" s="708"/>
      <c r="G116" s="709">
        <f>G123</f>
        <v>0</v>
      </c>
      <c r="K116" s="671"/>
    </row>
    <row r="117" spans="1:11" ht="28.5" customHeight="1" x14ac:dyDescent="0.2">
      <c r="A117" s="710"/>
      <c r="B117" s="711"/>
      <c r="C117" s="711"/>
      <c r="D117" s="711"/>
      <c r="E117" s="711"/>
      <c r="F117" s="711"/>
      <c r="G117" s="712"/>
      <c r="K117" s="671"/>
    </row>
    <row r="118" spans="1:11" ht="28.5" customHeight="1" x14ac:dyDescent="0.2">
      <c r="A118" s="713" t="s">
        <v>145</v>
      </c>
      <c r="B118" s="714"/>
      <c r="C118" s="711" t="s">
        <v>96</v>
      </c>
      <c r="D118" s="711" t="s">
        <v>146</v>
      </c>
      <c r="E118" s="711" t="s">
        <v>147</v>
      </c>
      <c r="F118" s="711" t="s">
        <v>148</v>
      </c>
      <c r="G118" s="712" t="s">
        <v>149</v>
      </c>
      <c r="K118" s="671"/>
    </row>
    <row r="119" spans="1:11" ht="36" x14ac:dyDescent="0.2">
      <c r="A119" s="715" t="s">
        <v>118</v>
      </c>
      <c r="B119" s="716" t="s">
        <v>1500</v>
      </c>
      <c r="C119" s="717" t="s">
        <v>1501</v>
      </c>
      <c r="D119" s="718" t="s">
        <v>129</v>
      </c>
      <c r="E119" s="718">
        <v>9.6</v>
      </c>
      <c r="F119" s="743"/>
      <c r="G119" s="720">
        <f t="shared" ref="G119:G122" si="11">TRUNC(E119*F119,2)</f>
        <v>0</v>
      </c>
      <c r="K119" s="671"/>
    </row>
    <row r="120" spans="1:11" ht="54" x14ac:dyDescent="0.2">
      <c r="A120" s="715" t="s">
        <v>118</v>
      </c>
      <c r="B120" s="716" t="s">
        <v>1502</v>
      </c>
      <c r="C120" s="717" t="s">
        <v>1503</v>
      </c>
      <c r="D120" s="718" t="s">
        <v>14</v>
      </c>
      <c r="E120" s="718">
        <v>1</v>
      </c>
      <c r="F120" s="743"/>
      <c r="G120" s="720">
        <f t="shared" si="11"/>
        <v>0</v>
      </c>
      <c r="K120" s="671"/>
    </row>
    <row r="121" spans="1:11" ht="72" x14ac:dyDescent="0.2">
      <c r="A121" s="715" t="s">
        <v>118</v>
      </c>
      <c r="B121" s="716" t="s">
        <v>1516</v>
      </c>
      <c r="C121" s="717" t="s">
        <v>1517</v>
      </c>
      <c r="D121" s="718" t="s">
        <v>14</v>
      </c>
      <c r="E121" s="718">
        <v>1</v>
      </c>
      <c r="F121" s="743"/>
      <c r="G121" s="720">
        <f t="shared" si="11"/>
        <v>0</v>
      </c>
      <c r="K121" s="671"/>
    </row>
    <row r="122" spans="1:11" ht="54" x14ac:dyDescent="0.2">
      <c r="A122" s="715" t="s">
        <v>118</v>
      </c>
      <c r="B122" s="716" t="s">
        <v>1518</v>
      </c>
      <c r="C122" s="717" t="s">
        <v>1519</v>
      </c>
      <c r="D122" s="718" t="s">
        <v>14</v>
      </c>
      <c r="E122" s="718">
        <v>1</v>
      </c>
      <c r="F122" s="743"/>
      <c r="G122" s="720">
        <f t="shared" si="11"/>
        <v>0</v>
      </c>
      <c r="K122" s="671"/>
    </row>
    <row r="123" spans="1:11" ht="28.5" customHeight="1" x14ac:dyDescent="0.2">
      <c r="A123" s="722" t="s">
        <v>150</v>
      </c>
      <c r="B123" s="723"/>
      <c r="C123" s="723"/>
      <c r="D123" s="723"/>
      <c r="E123" s="723"/>
      <c r="F123" s="724"/>
      <c r="G123" s="725">
        <f>SUM(G119:G122)</f>
        <v>0</v>
      </c>
      <c r="K123" s="671"/>
    </row>
    <row r="124" spans="1:11" ht="28.5" customHeight="1" x14ac:dyDescent="0.2">
      <c r="A124" s="727"/>
      <c r="B124" s="711"/>
      <c r="C124" s="711"/>
      <c r="D124" s="711"/>
      <c r="E124" s="711"/>
      <c r="F124" s="719"/>
      <c r="G124" s="728"/>
      <c r="K124" s="671"/>
    </row>
    <row r="125" spans="1:11" ht="34.5" customHeight="1" x14ac:dyDescent="0.25">
      <c r="A125" s="703" t="s">
        <v>226</v>
      </c>
      <c r="B125" s="704" t="s">
        <v>370</v>
      </c>
      <c r="C125" s="726" t="s">
        <v>371</v>
      </c>
      <c r="D125" s="706" t="s">
        <v>353</v>
      </c>
      <c r="E125" s="707"/>
      <c r="F125" s="708"/>
      <c r="G125" s="709">
        <f>G133</f>
        <v>0</v>
      </c>
      <c r="K125" s="671"/>
    </row>
    <row r="126" spans="1:11" ht="28.5" customHeight="1" x14ac:dyDescent="0.2">
      <c r="A126" s="710"/>
      <c r="B126" s="711"/>
      <c r="C126" s="711"/>
      <c r="D126" s="711"/>
      <c r="E126" s="711"/>
      <c r="F126" s="711"/>
      <c r="G126" s="712"/>
      <c r="K126" s="671"/>
    </row>
    <row r="127" spans="1:11" ht="28.5" customHeight="1" x14ac:dyDescent="0.2">
      <c r="A127" s="713" t="s">
        <v>145</v>
      </c>
      <c r="B127" s="714"/>
      <c r="C127" s="711" t="s">
        <v>96</v>
      </c>
      <c r="D127" s="711" t="s">
        <v>146</v>
      </c>
      <c r="E127" s="711" t="s">
        <v>147</v>
      </c>
      <c r="F127" s="711" t="s">
        <v>148</v>
      </c>
      <c r="G127" s="712" t="s">
        <v>149</v>
      </c>
      <c r="K127" s="671"/>
    </row>
    <row r="128" spans="1:11" ht="28.5" customHeight="1" x14ac:dyDescent="0.2">
      <c r="A128" s="715" t="s">
        <v>1446</v>
      </c>
      <c r="B128" s="716" t="s">
        <v>1520</v>
      </c>
      <c r="C128" s="717" t="s">
        <v>1521</v>
      </c>
      <c r="D128" s="718" t="s">
        <v>1457</v>
      </c>
      <c r="E128" s="718">
        <v>2.1000000000000001E-2</v>
      </c>
      <c r="F128" s="743"/>
      <c r="G128" s="720">
        <f t="shared" ref="G128:G132" si="12">TRUNC(E128*F128,2)</f>
        <v>0</v>
      </c>
      <c r="K128" s="671"/>
    </row>
    <row r="129" spans="1:11" ht="28.5" customHeight="1" x14ac:dyDescent="0.2">
      <c r="A129" s="715" t="s">
        <v>1446</v>
      </c>
      <c r="B129" s="716" t="s">
        <v>1494</v>
      </c>
      <c r="C129" s="717" t="s">
        <v>1495</v>
      </c>
      <c r="D129" s="718" t="s">
        <v>1452</v>
      </c>
      <c r="E129" s="718">
        <v>0.35699999999999998</v>
      </c>
      <c r="F129" s="743"/>
      <c r="G129" s="720">
        <f t="shared" si="12"/>
        <v>0</v>
      </c>
      <c r="K129" s="671"/>
    </row>
    <row r="130" spans="1:11" ht="28.5" customHeight="1" x14ac:dyDescent="0.2">
      <c r="A130" s="715" t="s">
        <v>1446</v>
      </c>
      <c r="B130" s="716" t="s">
        <v>1522</v>
      </c>
      <c r="C130" s="717" t="s">
        <v>1523</v>
      </c>
      <c r="D130" s="718" t="s">
        <v>353</v>
      </c>
      <c r="E130" s="718">
        <v>1</v>
      </c>
      <c r="F130" s="743"/>
      <c r="G130" s="720">
        <f t="shared" si="12"/>
        <v>0</v>
      </c>
      <c r="K130" s="671"/>
    </row>
    <row r="131" spans="1:11" ht="28.5" customHeight="1" x14ac:dyDescent="0.2">
      <c r="A131" s="715" t="s">
        <v>118</v>
      </c>
      <c r="B131" s="716" t="s">
        <v>1471</v>
      </c>
      <c r="C131" s="717" t="s">
        <v>1472</v>
      </c>
      <c r="D131" s="718" t="s">
        <v>97</v>
      </c>
      <c r="E131" s="718">
        <v>0.38300000000000001</v>
      </c>
      <c r="F131" s="743"/>
      <c r="G131" s="720">
        <f t="shared" si="12"/>
        <v>0</v>
      </c>
      <c r="K131" s="671"/>
    </row>
    <row r="132" spans="1:11" ht="28.5" customHeight="1" x14ac:dyDescent="0.2">
      <c r="A132" s="715" t="s">
        <v>118</v>
      </c>
      <c r="B132" s="716" t="s">
        <v>1498</v>
      </c>
      <c r="C132" s="717" t="s">
        <v>1499</v>
      </c>
      <c r="D132" s="718" t="s">
        <v>97</v>
      </c>
      <c r="E132" s="718">
        <v>0.39400000000000002</v>
      </c>
      <c r="F132" s="743"/>
      <c r="G132" s="720">
        <f t="shared" si="12"/>
        <v>0</v>
      </c>
      <c r="K132" s="671"/>
    </row>
    <row r="133" spans="1:11" ht="28.5" customHeight="1" x14ac:dyDescent="0.2">
      <c r="A133" s="722" t="s">
        <v>150</v>
      </c>
      <c r="B133" s="723"/>
      <c r="C133" s="723"/>
      <c r="D133" s="723"/>
      <c r="E133" s="723"/>
      <c r="F133" s="724"/>
      <c r="G133" s="725">
        <f>SUM(G128:G132)</f>
        <v>0</v>
      </c>
      <c r="K133" s="671"/>
    </row>
    <row r="134" spans="1:11" ht="28.5" customHeight="1" x14ac:dyDescent="0.2">
      <c r="A134" s="727"/>
      <c r="B134" s="711"/>
      <c r="C134" s="711"/>
      <c r="D134" s="711"/>
      <c r="E134" s="711"/>
      <c r="F134" s="719"/>
      <c r="G134" s="728"/>
      <c r="K134" s="671"/>
    </row>
    <row r="135" spans="1:11" ht="39.75" customHeight="1" x14ac:dyDescent="0.25">
      <c r="A135" s="703" t="s">
        <v>226</v>
      </c>
      <c r="B135" s="704" t="s">
        <v>380</v>
      </c>
      <c r="C135" s="726" t="s">
        <v>381</v>
      </c>
      <c r="D135" s="706" t="s">
        <v>353</v>
      </c>
      <c r="E135" s="707"/>
      <c r="F135" s="708"/>
      <c r="G135" s="709">
        <f>G141</f>
        <v>0</v>
      </c>
      <c r="K135" s="671"/>
    </row>
    <row r="136" spans="1:11" ht="28.5" customHeight="1" x14ac:dyDescent="0.2">
      <c r="A136" s="710"/>
      <c r="B136" s="711"/>
      <c r="C136" s="711"/>
      <c r="D136" s="711"/>
      <c r="E136" s="711"/>
      <c r="F136" s="711"/>
      <c r="G136" s="712"/>
      <c r="K136" s="671"/>
    </row>
    <row r="137" spans="1:11" ht="28.5" customHeight="1" x14ac:dyDescent="0.2">
      <c r="A137" s="713" t="s">
        <v>145</v>
      </c>
      <c r="B137" s="714"/>
      <c r="C137" s="711" t="s">
        <v>96</v>
      </c>
      <c r="D137" s="711" t="s">
        <v>146</v>
      </c>
      <c r="E137" s="711" t="s">
        <v>147</v>
      </c>
      <c r="F137" s="711" t="s">
        <v>148</v>
      </c>
      <c r="G137" s="712" t="s">
        <v>149</v>
      </c>
      <c r="K137" s="671"/>
    </row>
    <row r="138" spans="1:11" ht="35.25" customHeight="1" x14ac:dyDescent="0.2">
      <c r="A138" s="715" t="s">
        <v>1446</v>
      </c>
      <c r="B138" s="716" t="s">
        <v>1524</v>
      </c>
      <c r="C138" s="717" t="s">
        <v>1525</v>
      </c>
      <c r="D138" s="718" t="s">
        <v>1457</v>
      </c>
      <c r="E138" s="718">
        <v>15.6</v>
      </c>
      <c r="F138" s="743"/>
      <c r="G138" s="720">
        <f t="shared" ref="G138:G140" si="13">TRUNC(E138*F138,2)</f>
        <v>0</v>
      </c>
      <c r="K138" s="671"/>
    </row>
    <row r="139" spans="1:11" ht="28.5" customHeight="1" x14ac:dyDescent="0.2">
      <c r="A139" s="715" t="s">
        <v>118</v>
      </c>
      <c r="B139" s="716" t="s">
        <v>1526</v>
      </c>
      <c r="C139" s="717" t="s">
        <v>1527</v>
      </c>
      <c r="D139" s="718" t="s">
        <v>97</v>
      </c>
      <c r="E139" s="718">
        <v>0.42599999999999999</v>
      </c>
      <c r="F139" s="743"/>
      <c r="G139" s="720">
        <f t="shared" si="13"/>
        <v>0</v>
      </c>
      <c r="K139" s="671"/>
    </row>
    <row r="140" spans="1:11" ht="28.5" customHeight="1" x14ac:dyDescent="0.2">
      <c r="A140" s="715" t="s">
        <v>118</v>
      </c>
      <c r="B140" s="716" t="s">
        <v>1471</v>
      </c>
      <c r="C140" s="717" t="s">
        <v>1472</v>
      </c>
      <c r="D140" s="718" t="s">
        <v>97</v>
      </c>
      <c r="E140" s="718">
        <v>0.42599999999999999</v>
      </c>
      <c r="F140" s="743"/>
      <c r="G140" s="720">
        <f t="shared" si="13"/>
        <v>0</v>
      </c>
      <c r="K140" s="671"/>
    </row>
    <row r="141" spans="1:11" ht="28.5" customHeight="1" x14ac:dyDescent="0.2">
      <c r="A141" s="722" t="s">
        <v>150</v>
      </c>
      <c r="B141" s="723"/>
      <c r="C141" s="723"/>
      <c r="D141" s="723"/>
      <c r="E141" s="723"/>
      <c r="F141" s="724"/>
      <c r="G141" s="725">
        <f>SUM(G138:G140)</f>
        <v>0</v>
      </c>
      <c r="K141" s="671"/>
    </row>
    <row r="142" spans="1:11" ht="28.5" customHeight="1" x14ac:dyDescent="0.2">
      <c r="A142" s="727"/>
      <c r="B142" s="711"/>
      <c r="C142" s="711"/>
      <c r="D142" s="711"/>
      <c r="E142" s="711"/>
      <c r="F142" s="719"/>
      <c r="G142" s="728"/>
      <c r="K142" s="671"/>
    </row>
    <row r="143" spans="1:11" ht="56.25" customHeight="1" x14ac:dyDescent="0.25">
      <c r="A143" s="703" t="s">
        <v>226</v>
      </c>
      <c r="B143" s="704" t="s">
        <v>383</v>
      </c>
      <c r="C143" s="726" t="s">
        <v>384</v>
      </c>
      <c r="D143" s="706" t="s">
        <v>14</v>
      </c>
      <c r="E143" s="707"/>
      <c r="F143" s="708"/>
      <c r="G143" s="709">
        <f>G151</f>
        <v>0</v>
      </c>
      <c r="K143" s="671"/>
    </row>
    <row r="144" spans="1:11" ht="28.5" customHeight="1" x14ac:dyDescent="0.2">
      <c r="A144" s="710"/>
      <c r="B144" s="711"/>
      <c r="C144" s="711"/>
      <c r="D144" s="711"/>
      <c r="E144" s="711"/>
      <c r="F144" s="711"/>
      <c r="G144" s="712"/>
      <c r="K144" s="671"/>
    </row>
    <row r="145" spans="1:11" ht="28.5" customHeight="1" x14ac:dyDescent="0.2">
      <c r="A145" s="713" t="s">
        <v>145</v>
      </c>
      <c r="B145" s="714"/>
      <c r="C145" s="711" t="s">
        <v>96</v>
      </c>
      <c r="D145" s="711" t="s">
        <v>146</v>
      </c>
      <c r="E145" s="711" t="s">
        <v>147</v>
      </c>
      <c r="F145" s="711" t="s">
        <v>148</v>
      </c>
      <c r="G145" s="712" t="s">
        <v>149</v>
      </c>
      <c r="K145" s="671"/>
    </row>
    <row r="146" spans="1:11" ht="54" x14ac:dyDescent="0.2">
      <c r="A146" s="715" t="s">
        <v>1446</v>
      </c>
      <c r="B146" s="716" t="s">
        <v>1528</v>
      </c>
      <c r="C146" s="717" t="s">
        <v>1529</v>
      </c>
      <c r="D146" s="718" t="s">
        <v>1452</v>
      </c>
      <c r="E146" s="718">
        <v>8.8000000000000007</v>
      </c>
      <c r="F146" s="743"/>
      <c r="G146" s="720">
        <f t="shared" ref="G146:G150" si="14">TRUNC(E146*F146,2)</f>
        <v>0</v>
      </c>
      <c r="K146" s="671"/>
    </row>
    <row r="147" spans="1:11" ht="54" x14ac:dyDescent="0.2">
      <c r="A147" s="715" t="s">
        <v>1446</v>
      </c>
      <c r="B147" s="716" t="s">
        <v>1530</v>
      </c>
      <c r="C147" s="717" t="s">
        <v>1531</v>
      </c>
      <c r="D147" s="718" t="s">
        <v>1452</v>
      </c>
      <c r="E147" s="718">
        <v>1</v>
      </c>
      <c r="F147" s="743"/>
      <c r="G147" s="720">
        <f t="shared" si="14"/>
        <v>0</v>
      </c>
      <c r="K147" s="671"/>
    </row>
    <row r="148" spans="1:11" ht="36" x14ac:dyDescent="0.2">
      <c r="A148" s="715" t="s">
        <v>1446</v>
      </c>
      <c r="B148" s="716" t="s">
        <v>1532</v>
      </c>
      <c r="C148" s="717" t="s">
        <v>1533</v>
      </c>
      <c r="D148" s="718" t="s">
        <v>1534</v>
      </c>
      <c r="E148" s="718">
        <v>1.613</v>
      </c>
      <c r="F148" s="743"/>
      <c r="G148" s="720">
        <f t="shared" si="14"/>
        <v>0</v>
      </c>
      <c r="K148" s="671"/>
    </row>
    <row r="149" spans="1:11" ht="28.5" customHeight="1" x14ac:dyDescent="0.2">
      <c r="A149" s="715" t="s">
        <v>118</v>
      </c>
      <c r="B149" s="716" t="s">
        <v>1469</v>
      </c>
      <c r="C149" s="717" t="s">
        <v>1470</v>
      </c>
      <c r="D149" s="718" t="s">
        <v>97</v>
      </c>
      <c r="E149" s="718">
        <v>0.65100000000000002</v>
      </c>
      <c r="F149" s="743"/>
      <c r="G149" s="720">
        <f t="shared" si="14"/>
        <v>0</v>
      </c>
      <c r="K149" s="671"/>
    </row>
    <row r="150" spans="1:11" ht="28.5" customHeight="1" x14ac:dyDescent="0.2">
      <c r="A150" s="715" t="s">
        <v>118</v>
      </c>
      <c r="B150" s="716" t="s">
        <v>1471</v>
      </c>
      <c r="C150" s="717" t="s">
        <v>1472</v>
      </c>
      <c r="D150" s="718" t="s">
        <v>97</v>
      </c>
      <c r="E150" s="718">
        <v>0.32500000000000001</v>
      </c>
      <c r="F150" s="743"/>
      <c r="G150" s="720">
        <f t="shared" si="14"/>
        <v>0</v>
      </c>
      <c r="K150" s="671"/>
    </row>
    <row r="151" spans="1:11" ht="28.5" customHeight="1" x14ac:dyDescent="0.2">
      <c r="A151" s="722" t="s">
        <v>150</v>
      </c>
      <c r="B151" s="723"/>
      <c r="C151" s="723"/>
      <c r="D151" s="723"/>
      <c r="E151" s="723"/>
      <c r="F151" s="724"/>
      <c r="G151" s="725">
        <f>SUM(G146:G150)</f>
        <v>0</v>
      </c>
      <c r="K151" s="671"/>
    </row>
    <row r="152" spans="1:11" ht="28.5" customHeight="1" x14ac:dyDescent="0.2">
      <c r="A152" s="727"/>
      <c r="B152" s="711"/>
      <c r="C152" s="711"/>
      <c r="D152" s="711"/>
      <c r="E152" s="711"/>
      <c r="F152" s="719"/>
      <c r="G152" s="728"/>
      <c r="K152" s="671"/>
    </row>
    <row r="153" spans="1:11" ht="72" x14ac:dyDescent="0.25">
      <c r="A153" s="703" t="s">
        <v>226</v>
      </c>
      <c r="B153" s="704" t="s">
        <v>385</v>
      </c>
      <c r="C153" s="726" t="s">
        <v>386</v>
      </c>
      <c r="D153" s="706" t="s">
        <v>109</v>
      </c>
      <c r="E153" s="707"/>
      <c r="F153" s="708"/>
      <c r="G153" s="709">
        <f>G162</f>
        <v>0</v>
      </c>
      <c r="K153" s="671"/>
    </row>
    <row r="154" spans="1:11" ht="28.5" customHeight="1" x14ac:dyDescent="0.2">
      <c r="A154" s="710"/>
      <c r="B154" s="711"/>
      <c r="C154" s="711"/>
      <c r="D154" s="711"/>
      <c r="E154" s="711"/>
      <c r="F154" s="711"/>
      <c r="G154" s="712"/>
      <c r="K154" s="671"/>
    </row>
    <row r="155" spans="1:11" ht="28.5" customHeight="1" x14ac:dyDescent="0.2">
      <c r="A155" s="713" t="s">
        <v>145</v>
      </c>
      <c r="B155" s="714"/>
      <c r="C155" s="711" t="s">
        <v>96</v>
      </c>
      <c r="D155" s="711" t="s">
        <v>146</v>
      </c>
      <c r="E155" s="711" t="s">
        <v>147</v>
      </c>
      <c r="F155" s="711" t="s">
        <v>148</v>
      </c>
      <c r="G155" s="712" t="s">
        <v>149</v>
      </c>
      <c r="K155" s="671"/>
    </row>
    <row r="156" spans="1:11" ht="54" x14ac:dyDescent="0.2">
      <c r="A156" s="715" t="s">
        <v>1446</v>
      </c>
      <c r="B156" s="716" t="s">
        <v>1528</v>
      </c>
      <c r="C156" s="717" t="s">
        <v>1529</v>
      </c>
      <c r="D156" s="718" t="s">
        <v>1452</v>
      </c>
      <c r="E156" s="718">
        <v>4.8166000000000002</v>
      </c>
      <c r="F156" s="743"/>
      <c r="G156" s="720">
        <f t="shared" ref="G156:G161" si="15">TRUNC(E156*F156,2)</f>
        <v>0</v>
      </c>
      <c r="K156" s="671"/>
    </row>
    <row r="157" spans="1:11" ht="54" x14ac:dyDescent="0.2">
      <c r="A157" s="715" t="s">
        <v>1446</v>
      </c>
      <c r="B157" s="716" t="s">
        <v>1535</v>
      </c>
      <c r="C157" s="717" t="s">
        <v>1536</v>
      </c>
      <c r="D157" s="718" t="s">
        <v>1460</v>
      </c>
      <c r="E157" s="718">
        <v>6.8503999999999996</v>
      </c>
      <c r="F157" s="743"/>
      <c r="G157" s="720">
        <f t="shared" si="15"/>
        <v>0</v>
      </c>
      <c r="K157" s="671"/>
    </row>
    <row r="158" spans="1:11" ht="54" x14ac:dyDescent="0.2">
      <c r="A158" s="715" t="s">
        <v>1446</v>
      </c>
      <c r="B158" s="716" t="s">
        <v>1537</v>
      </c>
      <c r="C158" s="717" t="s">
        <v>1538</v>
      </c>
      <c r="D158" s="718" t="s">
        <v>1452</v>
      </c>
      <c r="E158" s="718">
        <v>0.54730000000000001</v>
      </c>
      <c r="F158" s="743"/>
      <c r="G158" s="720">
        <f t="shared" si="15"/>
        <v>0</v>
      </c>
      <c r="K158" s="671"/>
    </row>
    <row r="159" spans="1:11" ht="36" x14ac:dyDescent="0.2">
      <c r="A159" s="715" t="s">
        <v>1446</v>
      </c>
      <c r="B159" s="716" t="s">
        <v>1532</v>
      </c>
      <c r="C159" s="717" t="s">
        <v>1533</v>
      </c>
      <c r="D159" s="718" t="s">
        <v>1534</v>
      </c>
      <c r="E159" s="718">
        <v>0.88290000000000002</v>
      </c>
      <c r="F159" s="743"/>
      <c r="G159" s="720">
        <f t="shared" si="15"/>
        <v>0</v>
      </c>
      <c r="K159" s="671"/>
    </row>
    <row r="160" spans="1:11" ht="28.5" customHeight="1" x14ac:dyDescent="0.2">
      <c r="A160" s="715" t="s">
        <v>118</v>
      </c>
      <c r="B160" s="716" t="s">
        <v>1469</v>
      </c>
      <c r="C160" s="717" t="s">
        <v>1470</v>
      </c>
      <c r="D160" s="718" t="s">
        <v>97</v>
      </c>
      <c r="E160" s="718">
        <v>0.3826</v>
      </c>
      <c r="F160" s="743"/>
      <c r="G160" s="720">
        <f t="shared" si="15"/>
        <v>0</v>
      </c>
      <c r="K160" s="671"/>
    </row>
    <row r="161" spans="1:11" ht="28.5" customHeight="1" x14ac:dyDescent="0.2">
      <c r="A161" s="715" t="s">
        <v>118</v>
      </c>
      <c r="B161" s="716" t="s">
        <v>1471</v>
      </c>
      <c r="C161" s="717" t="s">
        <v>1472</v>
      </c>
      <c r="D161" s="718" t="s">
        <v>97</v>
      </c>
      <c r="E161" s="718">
        <v>0.191</v>
      </c>
      <c r="F161" s="743"/>
      <c r="G161" s="720">
        <f t="shared" si="15"/>
        <v>0</v>
      </c>
      <c r="K161" s="671"/>
    </row>
    <row r="162" spans="1:11" ht="28.5" customHeight="1" x14ac:dyDescent="0.2">
      <c r="A162" s="722" t="s">
        <v>150</v>
      </c>
      <c r="B162" s="723"/>
      <c r="C162" s="723"/>
      <c r="D162" s="723"/>
      <c r="E162" s="723"/>
      <c r="F162" s="724"/>
      <c r="G162" s="725">
        <f>SUM(G156:G161)</f>
        <v>0</v>
      </c>
      <c r="K162" s="671"/>
    </row>
    <row r="163" spans="1:11" ht="28.5" customHeight="1" x14ac:dyDescent="0.2">
      <c r="A163" s="727"/>
      <c r="B163" s="711"/>
      <c r="C163" s="711"/>
      <c r="D163" s="711"/>
      <c r="E163" s="711"/>
      <c r="F163" s="719"/>
      <c r="G163" s="728"/>
      <c r="K163" s="671"/>
    </row>
    <row r="164" spans="1:11" ht="72" x14ac:dyDescent="0.25">
      <c r="A164" s="703" t="s">
        <v>226</v>
      </c>
      <c r="B164" s="704" t="s">
        <v>387</v>
      </c>
      <c r="C164" s="726" t="s">
        <v>388</v>
      </c>
      <c r="D164" s="706" t="s">
        <v>109</v>
      </c>
      <c r="E164" s="707"/>
      <c r="F164" s="708"/>
      <c r="G164" s="709">
        <f>G173</f>
        <v>0</v>
      </c>
      <c r="K164" s="671"/>
    </row>
    <row r="165" spans="1:11" ht="28.5" customHeight="1" x14ac:dyDescent="0.2">
      <c r="A165" s="710"/>
      <c r="B165" s="711"/>
      <c r="C165" s="711"/>
      <c r="D165" s="711"/>
      <c r="E165" s="711"/>
      <c r="F165" s="711"/>
      <c r="G165" s="712"/>
      <c r="K165" s="671"/>
    </row>
    <row r="166" spans="1:11" ht="28.5" customHeight="1" x14ac:dyDescent="0.2">
      <c r="A166" s="713" t="s">
        <v>145</v>
      </c>
      <c r="B166" s="714"/>
      <c r="C166" s="711" t="s">
        <v>96</v>
      </c>
      <c r="D166" s="711" t="s">
        <v>146</v>
      </c>
      <c r="E166" s="711" t="s">
        <v>147</v>
      </c>
      <c r="F166" s="711" t="s">
        <v>148</v>
      </c>
      <c r="G166" s="712" t="s">
        <v>149</v>
      </c>
      <c r="K166" s="671"/>
    </row>
    <row r="167" spans="1:11" ht="54" x14ac:dyDescent="0.2">
      <c r="A167" s="715" t="s">
        <v>1446</v>
      </c>
      <c r="B167" s="716" t="s">
        <v>1528</v>
      </c>
      <c r="C167" s="717" t="s">
        <v>1529</v>
      </c>
      <c r="D167" s="718" t="s">
        <v>1452</v>
      </c>
      <c r="E167" s="718">
        <v>4.8166000000000002</v>
      </c>
      <c r="F167" s="743"/>
      <c r="G167" s="720">
        <f t="shared" ref="G167:G172" si="16">TRUNC(E167*F167,2)</f>
        <v>0</v>
      </c>
      <c r="K167" s="671"/>
    </row>
    <row r="168" spans="1:11" ht="54" x14ac:dyDescent="0.2">
      <c r="A168" s="715" t="s">
        <v>1446</v>
      </c>
      <c r="B168" s="716" t="s">
        <v>1535</v>
      </c>
      <c r="C168" s="717" t="s">
        <v>1536</v>
      </c>
      <c r="D168" s="718" t="s">
        <v>1460</v>
      </c>
      <c r="E168" s="718">
        <v>6.8503999999999996</v>
      </c>
      <c r="F168" s="743"/>
      <c r="G168" s="720">
        <f t="shared" si="16"/>
        <v>0</v>
      </c>
      <c r="K168" s="671"/>
    </row>
    <row r="169" spans="1:11" ht="54" x14ac:dyDescent="0.2">
      <c r="A169" s="715" t="s">
        <v>1446</v>
      </c>
      <c r="B169" s="716" t="s">
        <v>1537</v>
      </c>
      <c r="C169" s="717" t="s">
        <v>1538</v>
      </c>
      <c r="D169" s="718" t="s">
        <v>1452</v>
      </c>
      <c r="E169" s="718">
        <v>0.54730000000000001</v>
      </c>
      <c r="F169" s="743"/>
      <c r="G169" s="720">
        <f t="shared" si="16"/>
        <v>0</v>
      </c>
      <c r="K169" s="671"/>
    </row>
    <row r="170" spans="1:11" ht="36" x14ac:dyDescent="0.2">
      <c r="A170" s="715" t="s">
        <v>1446</v>
      </c>
      <c r="B170" s="716" t="s">
        <v>1532</v>
      </c>
      <c r="C170" s="717" t="s">
        <v>1533</v>
      </c>
      <c r="D170" s="718" t="s">
        <v>1534</v>
      </c>
      <c r="E170" s="718">
        <v>0.88290000000000002</v>
      </c>
      <c r="F170" s="743"/>
      <c r="G170" s="720">
        <f t="shared" si="16"/>
        <v>0</v>
      </c>
      <c r="K170" s="671"/>
    </row>
    <row r="171" spans="1:11" ht="28.5" customHeight="1" x14ac:dyDescent="0.2">
      <c r="A171" s="715" t="s">
        <v>118</v>
      </c>
      <c r="B171" s="716" t="s">
        <v>1469</v>
      </c>
      <c r="C171" s="717" t="s">
        <v>1470</v>
      </c>
      <c r="D171" s="718" t="s">
        <v>97</v>
      </c>
      <c r="E171" s="718">
        <v>0.3826</v>
      </c>
      <c r="F171" s="743"/>
      <c r="G171" s="720">
        <f t="shared" si="16"/>
        <v>0</v>
      </c>
      <c r="K171" s="671"/>
    </row>
    <row r="172" spans="1:11" ht="28.5" customHeight="1" x14ac:dyDescent="0.2">
      <c r="A172" s="715" t="s">
        <v>118</v>
      </c>
      <c r="B172" s="716" t="s">
        <v>1471</v>
      </c>
      <c r="C172" s="717" t="s">
        <v>1472</v>
      </c>
      <c r="D172" s="718" t="s">
        <v>97</v>
      </c>
      <c r="E172" s="718">
        <v>0.191</v>
      </c>
      <c r="F172" s="743"/>
      <c r="G172" s="720">
        <f t="shared" si="16"/>
        <v>0</v>
      </c>
      <c r="K172" s="671"/>
    </row>
    <row r="173" spans="1:11" ht="28.5" customHeight="1" x14ac:dyDescent="0.2">
      <c r="A173" s="722" t="s">
        <v>150</v>
      </c>
      <c r="B173" s="723"/>
      <c r="C173" s="723"/>
      <c r="D173" s="723"/>
      <c r="E173" s="723"/>
      <c r="F173" s="724"/>
      <c r="G173" s="725">
        <f>SUM(G167:G172)</f>
        <v>0</v>
      </c>
      <c r="K173" s="671"/>
    </row>
    <row r="174" spans="1:11" ht="28.5" customHeight="1" x14ac:dyDescent="0.2">
      <c r="A174" s="727"/>
      <c r="B174" s="711"/>
      <c r="C174" s="711"/>
      <c r="D174" s="711"/>
      <c r="E174" s="711"/>
      <c r="F174" s="719"/>
      <c r="G174" s="728"/>
      <c r="K174" s="671"/>
    </row>
    <row r="175" spans="1:11" ht="72" x14ac:dyDescent="0.25">
      <c r="A175" s="703" t="s">
        <v>226</v>
      </c>
      <c r="B175" s="704" t="s">
        <v>389</v>
      </c>
      <c r="C175" s="726" t="s">
        <v>390</v>
      </c>
      <c r="D175" s="706" t="s">
        <v>109</v>
      </c>
      <c r="E175" s="707"/>
      <c r="F175" s="708"/>
      <c r="G175" s="709">
        <f>G184</f>
        <v>0</v>
      </c>
      <c r="K175" s="671"/>
    </row>
    <row r="176" spans="1:11" ht="28.5" customHeight="1" x14ac:dyDescent="0.2">
      <c r="A176" s="710"/>
      <c r="B176" s="711"/>
      <c r="C176" s="711"/>
      <c r="D176" s="711"/>
      <c r="E176" s="711"/>
      <c r="F176" s="711"/>
      <c r="G176" s="712"/>
      <c r="K176" s="671"/>
    </row>
    <row r="177" spans="1:11" ht="28.5" customHeight="1" x14ac:dyDescent="0.2">
      <c r="A177" s="713" t="s">
        <v>145</v>
      </c>
      <c r="B177" s="714"/>
      <c r="C177" s="711" t="s">
        <v>96</v>
      </c>
      <c r="D177" s="711" t="s">
        <v>146</v>
      </c>
      <c r="E177" s="711" t="s">
        <v>147</v>
      </c>
      <c r="F177" s="711" t="s">
        <v>148</v>
      </c>
      <c r="G177" s="712" t="s">
        <v>149</v>
      </c>
      <c r="K177" s="671"/>
    </row>
    <row r="178" spans="1:11" ht="54" x14ac:dyDescent="0.2">
      <c r="A178" s="715" t="s">
        <v>1446</v>
      </c>
      <c r="B178" s="716" t="s">
        <v>1528</v>
      </c>
      <c r="C178" s="717" t="s">
        <v>1529</v>
      </c>
      <c r="D178" s="718" t="s">
        <v>1452</v>
      </c>
      <c r="E178" s="718">
        <v>4.72</v>
      </c>
      <c r="F178" s="743"/>
      <c r="G178" s="720">
        <f t="shared" ref="G178:G183" si="17">TRUNC(E178*F178,2)</f>
        <v>0</v>
      </c>
      <c r="K178" s="671"/>
    </row>
    <row r="179" spans="1:11" ht="54" x14ac:dyDescent="0.2">
      <c r="A179" s="715" t="s">
        <v>1446</v>
      </c>
      <c r="B179" s="716" t="s">
        <v>1535</v>
      </c>
      <c r="C179" s="717" t="s">
        <v>1536</v>
      </c>
      <c r="D179" s="718" t="s">
        <v>1460</v>
      </c>
      <c r="E179" s="718">
        <v>2.202</v>
      </c>
      <c r="F179" s="743"/>
      <c r="G179" s="720">
        <f t="shared" si="17"/>
        <v>0</v>
      </c>
      <c r="K179" s="671"/>
    </row>
    <row r="180" spans="1:11" ht="54" x14ac:dyDescent="0.2">
      <c r="A180" s="715" t="s">
        <v>1446</v>
      </c>
      <c r="B180" s="716" t="s">
        <v>1539</v>
      </c>
      <c r="C180" s="717" t="s">
        <v>1540</v>
      </c>
      <c r="D180" s="718" t="s">
        <v>353</v>
      </c>
      <c r="E180" s="718">
        <v>1</v>
      </c>
      <c r="F180" s="743"/>
      <c r="G180" s="720">
        <f t="shared" si="17"/>
        <v>0</v>
      </c>
      <c r="K180" s="671"/>
    </row>
    <row r="181" spans="1:11" ht="36" x14ac:dyDescent="0.2">
      <c r="A181" s="715" t="s">
        <v>1446</v>
      </c>
      <c r="B181" s="716" t="s">
        <v>1532</v>
      </c>
      <c r="C181" s="717" t="s">
        <v>1533</v>
      </c>
      <c r="D181" s="718" t="s">
        <v>1534</v>
      </c>
      <c r="E181" s="718">
        <v>6.3700000000000007E-2</v>
      </c>
      <c r="F181" s="743"/>
      <c r="G181" s="720">
        <f t="shared" si="17"/>
        <v>0</v>
      </c>
      <c r="K181" s="671"/>
    </row>
    <row r="182" spans="1:11" ht="28.5" customHeight="1" x14ac:dyDescent="0.2">
      <c r="A182" s="715" t="s">
        <v>118</v>
      </c>
      <c r="B182" s="716" t="s">
        <v>1469</v>
      </c>
      <c r="C182" s="717" t="s">
        <v>1470</v>
      </c>
      <c r="D182" s="718" t="s">
        <v>97</v>
      </c>
      <c r="E182" s="718">
        <v>0.28199999999999997</v>
      </c>
      <c r="F182" s="743"/>
      <c r="G182" s="720">
        <f t="shared" si="17"/>
        <v>0</v>
      </c>
      <c r="K182" s="671"/>
    </row>
    <row r="183" spans="1:11" ht="28.5" customHeight="1" x14ac:dyDescent="0.2">
      <c r="A183" s="715" t="s">
        <v>118</v>
      </c>
      <c r="B183" s="716" t="s">
        <v>1471</v>
      </c>
      <c r="C183" s="717" t="s">
        <v>1472</v>
      </c>
      <c r="D183" s="718" t="s">
        <v>97</v>
      </c>
      <c r="E183" s="718">
        <v>0.14099999999999999</v>
      </c>
      <c r="F183" s="743"/>
      <c r="G183" s="720">
        <f t="shared" si="17"/>
        <v>0</v>
      </c>
      <c r="K183" s="671"/>
    </row>
    <row r="184" spans="1:11" ht="28.5" customHeight="1" x14ac:dyDescent="0.2">
      <c r="A184" s="722" t="s">
        <v>150</v>
      </c>
      <c r="B184" s="723"/>
      <c r="C184" s="723"/>
      <c r="D184" s="723"/>
      <c r="E184" s="723"/>
      <c r="F184" s="724"/>
      <c r="G184" s="725">
        <f>SUM(G178:G183)</f>
        <v>0</v>
      </c>
      <c r="K184" s="671"/>
    </row>
    <row r="185" spans="1:11" ht="28.5" customHeight="1" x14ac:dyDescent="0.2">
      <c r="A185" s="727"/>
      <c r="B185" s="711"/>
      <c r="C185" s="711"/>
      <c r="D185" s="711"/>
      <c r="E185" s="711"/>
      <c r="F185" s="719"/>
      <c r="G185" s="728"/>
      <c r="K185" s="671"/>
    </row>
    <row r="186" spans="1:11" ht="71.25" customHeight="1" x14ac:dyDescent="0.25">
      <c r="A186" s="703" t="s">
        <v>226</v>
      </c>
      <c r="B186" s="704" t="s">
        <v>391</v>
      </c>
      <c r="C186" s="726" t="s">
        <v>392</v>
      </c>
      <c r="D186" s="706" t="s">
        <v>109</v>
      </c>
      <c r="E186" s="707"/>
      <c r="F186" s="708"/>
      <c r="G186" s="709">
        <f>G195</f>
        <v>0</v>
      </c>
      <c r="K186" s="671"/>
    </row>
    <row r="187" spans="1:11" ht="28.5" customHeight="1" x14ac:dyDescent="0.2">
      <c r="A187" s="710"/>
      <c r="B187" s="711"/>
      <c r="C187" s="711"/>
      <c r="D187" s="711"/>
      <c r="E187" s="711"/>
      <c r="F187" s="711"/>
      <c r="G187" s="712"/>
      <c r="K187" s="671"/>
    </row>
    <row r="188" spans="1:11" ht="28.5" customHeight="1" x14ac:dyDescent="0.2">
      <c r="A188" s="713" t="s">
        <v>145</v>
      </c>
      <c r="B188" s="714"/>
      <c r="C188" s="711" t="s">
        <v>96</v>
      </c>
      <c r="D188" s="711" t="s">
        <v>146</v>
      </c>
      <c r="E188" s="711" t="s">
        <v>147</v>
      </c>
      <c r="F188" s="711" t="s">
        <v>148</v>
      </c>
      <c r="G188" s="712" t="s">
        <v>149</v>
      </c>
      <c r="K188" s="671"/>
    </row>
    <row r="189" spans="1:11" ht="54" x14ac:dyDescent="0.2">
      <c r="A189" s="715" t="s">
        <v>1446</v>
      </c>
      <c r="B189" s="716" t="s">
        <v>1528</v>
      </c>
      <c r="C189" s="717" t="s">
        <v>1529</v>
      </c>
      <c r="D189" s="718" t="s">
        <v>1452</v>
      </c>
      <c r="E189" s="718">
        <v>4.8166000000000002</v>
      </c>
      <c r="F189" s="743"/>
      <c r="G189" s="720">
        <f t="shared" ref="G189:G194" si="18">TRUNC(E189*F189,2)</f>
        <v>0</v>
      </c>
      <c r="K189" s="671"/>
    </row>
    <row r="190" spans="1:11" ht="54" x14ac:dyDescent="0.2">
      <c r="A190" s="715" t="s">
        <v>1446</v>
      </c>
      <c r="B190" s="716" t="s">
        <v>1535</v>
      </c>
      <c r="C190" s="717" t="s">
        <v>1536</v>
      </c>
      <c r="D190" s="718" t="s">
        <v>1460</v>
      </c>
      <c r="E190" s="718">
        <v>6.8503999999999996</v>
      </c>
      <c r="F190" s="743"/>
      <c r="G190" s="720">
        <f t="shared" si="18"/>
        <v>0</v>
      </c>
      <c r="K190" s="671"/>
    </row>
    <row r="191" spans="1:11" ht="54" x14ac:dyDescent="0.2">
      <c r="A191" s="715" t="s">
        <v>1446</v>
      </c>
      <c r="B191" s="716" t="s">
        <v>1537</v>
      </c>
      <c r="C191" s="717" t="s">
        <v>1538</v>
      </c>
      <c r="D191" s="718" t="s">
        <v>1452</v>
      </c>
      <c r="E191" s="718">
        <v>0.54730000000000001</v>
      </c>
      <c r="F191" s="743"/>
      <c r="G191" s="720">
        <f t="shared" si="18"/>
        <v>0</v>
      </c>
      <c r="K191" s="671"/>
    </row>
    <row r="192" spans="1:11" ht="36" x14ac:dyDescent="0.2">
      <c r="A192" s="715" t="s">
        <v>1446</v>
      </c>
      <c r="B192" s="716" t="s">
        <v>1532</v>
      </c>
      <c r="C192" s="717" t="s">
        <v>1533</v>
      </c>
      <c r="D192" s="718" t="s">
        <v>1534</v>
      </c>
      <c r="E192" s="718">
        <v>0.88290000000000002</v>
      </c>
      <c r="F192" s="743"/>
      <c r="G192" s="720">
        <f t="shared" si="18"/>
        <v>0</v>
      </c>
      <c r="K192" s="671"/>
    </row>
    <row r="193" spans="1:11" ht="28.5" customHeight="1" x14ac:dyDescent="0.2">
      <c r="A193" s="715" t="s">
        <v>118</v>
      </c>
      <c r="B193" s="716" t="s">
        <v>1469</v>
      </c>
      <c r="C193" s="717" t="s">
        <v>1470</v>
      </c>
      <c r="D193" s="718" t="s">
        <v>97</v>
      </c>
      <c r="E193" s="718">
        <v>0.3826</v>
      </c>
      <c r="F193" s="743"/>
      <c r="G193" s="720">
        <f t="shared" si="18"/>
        <v>0</v>
      </c>
      <c r="K193" s="671"/>
    </row>
    <row r="194" spans="1:11" ht="28.5" customHeight="1" x14ac:dyDescent="0.2">
      <c r="A194" s="715" t="s">
        <v>118</v>
      </c>
      <c r="B194" s="716" t="s">
        <v>1471</v>
      </c>
      <c r="C194" s="717" t="s">
        <v>1472</v>
      </c>
      <c r="D194" s="718" t="s">
        <v>97</v>
      </c>
      <c r="E194" s="718">
        <v>0.191</v>
      </c>
      <c r="F194" s="743"/>
      <c r="G194" s="720">
        <f t="shared" si="18"/>
        <v>0</v>
      </c>
      <c r="K194" s="671"/>
    </row>
    <row r="195" spans="1:11" ht="28.5" customHeight="1" x14ac:dyDescent="0.2">
      <c r="A195" s="722" t="s">
        <v>150</v>
      </c>
      <c r="B195" s="723"/>
      <c r="C195" s="723"/>
      <c r="D195" s="723"/>
      <c r="E195" s="723"/>
      <c r="F195" s="724"/>
      <c r="G195" s="725">
        <f>SUM(G189:G194)</f>
        <v>0</v>
      </c>
      <c r="K195" s="671"/>
    </row>
    <row r="196" spans="1:11" ht="28.5" customHeight="1" x14ac:dyDescent="0.2">
      <c r="A196" s="727"/>
      <c r="B196" s="711"/>
      <c r="C196" s="711"/>
      <c r="D196" s="711"/>
      <c r="E196" s="711"/>
      <c r="F196" s="719"/>
      <c r="G196" s="728"/>
      <c r="K196" s="671"/>
    </row>
    <row r="197" spans="1:11" ht="72" x14ac:dyDescent="0.25">
      <c r="A197" s="703" t="s">
        <v>226</v>
      </c>
      <c r="B197" s="704" t="s">
        <v>394</v>
      </c>
      <c r="C197" s="726" t="s">
        <v>395</v>
      </c>
      <c r="D197" s="706" t="s">
        <v>109</v>
      </c>
      <c r="E197" s="707"/>
      <c r="F197" s="708"/>
      <c r="G197" s="709">
        <f>G205</f>
        <v>0</v>
      </c>
      <c r="K197" s="671"/>
    </row>
    <row r="198" spans="1:11" ht="15" customHeight="1" x14ac:dyDescent="0.2">
      <c r="A198" s="710"/>
      <c r="B198" s="711"/>
      <c r="C198" s="711"/>
      <c r="D198" s="711"/>
      <c r="E198" s="711"/>
      <c r="F198" s="711"/>
      <c r="G198" s="712"/>
      <c r="K198" s="671"/>
    </row>
    <row r="199" spans="1:11" ht="28.5" customHeight="1" x14ac:dyDescent="0.2">
      <c r="A199" s="713" t="s">
        <v>145</v>
      </c>
      <c r="B199" s="714"/>
      <c r="C199" s="711" t="s">
        <v>96</v>
      </c>
      <c r="D199" s="711" t="s">
        <v>146</v>
      </c>
      <c r="E199" s="711" t="s">
        <v>147</v>
      </c>
      <c r="F199" s="711" t="s">
        <v>148</v>
      </c>
      <c r="G199" s="712" t="s">
        <v>149</v>
      </c>
      <c r="K199" s="671"/>
    </row>
    <row r="200" spans="1:11" ht="54" x14ac:dyDescent="0.2">
      <c r="A200" s="715" t="s">
        <v>1446</v>
      </c>
      <c r="B200" s="716" t="s">
        <v>1541</v>
      </c>
      <c r="C200" s="717" t="s">
        <v>1542</v>
      </c>
      <c r="D200" s="718" t="s">
        <v>1452</v>
      </c>
      <c r="E200" s="718">
        <v>2.0832999999999999</v>
      </c>
      <c r="F200" s="743"/>
      <c r="G200" s="720">
        <f t="shared" ref="G200:G204" si="19">TRUNC(E200*F200,2)</f>
        <v>0</v>
      </c>
      <c r="K200" s="671"/>
    </row>
    <row r="201" spans="1:11" ht="54" x14ac:dyDescent="0.2">
      <c r="A201" s="715" t="s">
        <v>1446</v>
      </c>
      <c r="B201" s="716" t="s">
        <v>1543</v>
      </c>
      <c r="C201" s="717" t="s">
        <v>1544</v>
      </c>
      <c r="D201" s="718" t="s">
        <v>1452</v>
      </c>
      <c r="E201" s="718">
        <v>24.4</v>
      </c>
      <c r="F201" s="743"/>
      <c r="G201" s="720">
        <f t="shared" si="19"/>
        <v>0</v>
      </c>
      <c r="K201" s="671"/>
    </row>
    <row r="202" spans="1:11" ht="28.5" customHeight="1" x14ac:dyDescent="0.2">
      <c r="A202" s="715" t="s">
        <v>1446</v>
      </c>
      <c r="B202" s="716" t="s">
        <v>1494</v>
      </c>
      <c r="C202" s="717" t="s">
        <v>1495</v>
      </c>
      <c r="D202" s="718" t="s">
        <v>1452</v>
      </c>
      <c r="E202" s="718">
        <v>1.2466999999999999</v>
      </c>
      <c r="F202" s="743"/>
      <c r="G202" s="720">
        <f t="shared" si="19"/>
        <v>0</v>
      </c>
      <c r="K202" s="671"/>
    </row>
    <row r="203" spans="1:11" ht="28.5" customHeight="1" x14ac:dyDescent="0.2">
      <c r="A203" s="715" t="s">
        <v>118</v>
      </c>
      <c r="B203" s="716" t="s">
        <v>1469</v>
      </c>
      <c r="C203" s="717" t="s">
        <v>1470</v>
      </c>
      <c r="D203" s="718" t="s">
        <v>97</v>
      </c>
      <c r="E203" s="718">
        <v>1.7070000000000001</v>
      </c>
      <c r="F203" s="743"/>
      <c r="G203" s="720">
        <f t="shared" si="19"/>
        <v>0</v>
      </c>
      <c r="K203" s="671"/>
    </row>
    <row r="204" spans="1:11" ht="28.5" customHeight="1" x14ac:dyDescent="0.2">
      <c r="A204" s="715" t="s">
        <v>118</v>
      </c>
      <c r="B204" s="716" t="s">
        <v>1471</v>
      </c>
      <c r="C204" s="717" t="s">
        <v>1472</v>
      </c>
      <c r="D204" s="718" t="s">
        <v>97</v>
      </c>
      <c r="E204" s="718">
        <v>0.85299999999999998</v>
      </c>
      <c r="F204" s="743"/>
      <c r="G204" s="720">
        <f t="shared" si="19"/>
        <v>0</v>
      </c>
      <c r="K204" s="671"/>
    </row>
    <row r="205" spans="1:11" ht="28.5" customHeight="1" x14ac:dyDescent="0.2">
      <c r="A205" s="722" t="s">
        <v>150</v>
      </c>
      <c r="B205" s="723"/>
      <c r="C205" s="723"/>
      <c r="D205" s="723"/>
      <c r="E205" s="723"/>
      <c r="F205" s="724"/>
      <c r="G205" s="725">
        <f>SUM(G200:G204)</f>
        <v>0</v>
      </c>
      <c r="K205" s="671"/>
    </row>
    <row r="206" spans="1:11" ht="28.5" customHeight="1" x14ac:dyDescent="0.2">
      <c r="A206" s="727"/>
      <c r="B206" s="711"/>
      <c r="C206" s="711"/>
      <c r="D206" s="711"/>
      <c r="E206" s="711"/>
      <c r="F206" s="719"/>
      <c r="G206" s="728"/>
      <c r="K206" s="671"/>
    </row>
    <row r="207" spans="1:11" ht="70.5" customHeight="1" x14ac:dyDescent="0.25">
      <c r="A207" s="703" t="s">
        <v>226</v>
      </c>
      <c r="B207" s="704" t="s">
        <v>396</v>
      </c>
      <c r="C207" s="726" t="s">
        <v>397</v>
      </c>
      <c r="D207" s="706" t="s">
        <v>109</v>
      </c>
      <c r="E207" s="707"/>
      <c r="F207" s="708"/>
      <c r="G207" s="709">
        <f>G215</f>
        <v>0</v>
      </c>
      <c r="K207" s="671"/>
    </row>
    <row r="208" spans="1:11" ht="28.5" customHeight="1" x14ac:dyDescent="0.2">
      <c r="A208" s="710"/>
      <c r="B208" s="711"/>
      <c r="C208" s="711"/>
      <c r="D208" s="711"/>
      <c r="E208" s="711"/>
      <c r="F208" s="711"/>
      <c r="G208" s="712"/>
      <c r="K208" s="671"/>
    </row>
    <row r="209" spans="1:11" ht="28.5" customHeight="1" x14ac:dyDescent="0.2">
      <c r="A209" s="713" t="s">
        <v>145</v>
      </c>
      <c r="B209" s="714"/>
      <c r="C209" s="711" t="s">
        <v>96</v>
      </c>
      <c r="D209" s="711" t="s">
        <v>146</v>
      </c>
      <c r="E209" s="711" t="s">
        <v>147</v>
      </c>
      <c r="F209" s="711" t="s">
        <v>148</v>
      </c>
      <c r="G209" s="712" t="s">
        <v>149</v>
      </c>
      <c r="K209" s="671"/>
    </row>
    <row r="210" spans="1:11" ht="54" x14ac:dyDescent="0.2">
      <c r="A210" s="715" t="s">
        <v>1446</v>
      </c>
      <c r="B210" s="716" t="s">
        <v>1541</v>
      </c>
      <c r="C210" s="717" t="s">
        <v>1542</v>
      </c>
      <c r="D210" s="718" t="s">
        <v>1452</v>
      </c>
      <c r="E210" s="718">
        <v>2.0832999999999999</v>
      </c>
      <c r="F210" s="743"/>
      <c r="G210" s="720">
        <f t="shared" ref="G210:G214" si="20">TRUNC(E210*F210,2)</f>
        <v>0</v>
      </c>
      <c r="K210" s="671"/>
    </row>
    <row r="211" spans="1:11" ht="54" x14ac:dyDescent="0.2">
      <c r="A211" s="715" t="s">
        <v>1446</v>
      </c>
      <c r="B211" s="716" t="s">
        <v>1543</v>
      </c>
      <c r="C211" s="717" t="s">
        <v>1544</v>
      </c>
      <c r="D211" s="718" t="s">
        <v>1452</v>
      </c>
      <c r="E211" s="718">
        <v>24.4</v>
      </c>
      <c r="F211" s="743"/>
      <c r="G211" s="720">
        <f t="shared" si="20"/>
        <v>0</v>
      </c>
      <c r="K211" s="671"/>
    </row>
    <row r="212" spans="1:11" ht="28.5" customHeight="1" x14ac:dyDescent="0.2">
      <c r="A212" s="715" t="s">
        <v>1446</v>
      </c>
      <c r="B212" s="716" t="s">
        <v>1494</v>
      </c>
      <c r="C212" s="717" t="s">
        <v>1495</v>
      </c>
      <c r="D212" s="718" t="s">
        <v>1452</v>
      </c>
      <c r="E212" s="718">
        <v>1.2466999999999999</v>
      </c>
      <c r="F212" s="743"/>
      <c r="G212" s="720">
        <f t="shared" si="20"/>
        <v>0</v>
      </c>
      <c r="K212" s="671"/>
    </row>
    <row r="213" spans="1:11" ht="28.5" customHeight="1" x14ac:dyDescent="0.2">
      <c r="A213" s="715" t="s">
        <v>118</v>
      </c>
      <c r="B213" s="716" t="s">
        <v>1469</v>
      </c>
      <c r="C213" s="717" t="s">
        <v>1470</v>
      </c>
      <c r="D213" s="718" t="s">
        <v>97</v>
      </c>
      <c r="E213" s="718">
        <v>1.7070000000000001</v>
      </c>
      <c r="F213" s="743"/>
      <c r="G213" s="720">
        <f t="shared" si="20"/>
        <v>0</v>
      </c>
      <c r="K213" s="671"/>
    </row>
    <row r="214" spans="1:11" ht="28.5" customHeight="1" x14ac:dyDescent="0.2">
      <c r="A214" s="715" t="s">
        <v>118</v>
      </c>
      <c r="B214" s="716" t="s">
        <v>1471</v>
      </c>
      <c r="C214" s="717" t="s">
        <v>1472</v>
      </c>
      <c r="D214" s="718" t="s">
        <v>97</v>
      </c>
      <c r="E214" s="718">
        <v>0.85299999999999998</v>
      </c>
      <c r="F214" s="743"/>
      <c r="G214" s="720">
        <f t="shared" si="20"/>
        <v>0</v>
      </c>
      <c r="K214" s="671"/>
    </row>
    <row r="215" spans="1:11" ht="28.5" customHeight="1" x14ac:dyDescent="0.2">
      <c r="A215" s="722" t="s">
        <v>150</v>
      </c>
      <c r="B215" s="723"/>
      <c r="C215" s="723"/>
      <c r="D215" s="723"/>
      <c r="E215" s="723"/>
      <c r="F215" s="724"/>
      <c r="G215" s="725">
        <f>SUM(G210:G214)</f>
        <v>0</v>
      </c>
      <c r="K215" s="671"/>
    </row>
    <row r="216" spans="1:11" ht="28.5" customHeight="1" x14ac:dyDescent="0.2">
      <c r="A216" s="727"/>
      <c r="B216" s="711"/>
      <c r="C216" s="711"/>
      <c r="D216" s="711"/>
      <c r="E216" s="711"/>
      <c r="F216" s="719"/>
      <c r="G216" s="728"/>
      <c r="K216" s="671"/>
    </row>
    <row r="217" spans="1:11" ht="72" x14ac:dyDescent="0.25">
      <c r="A217" s="703" t="s">
        <v>226</v>
      </c>
      <c r="B217" s="704" t="s">
        <v>398</v>
      </c>
      <c r="C217" s="726" t="s">
        <v>399</v>
      </c>
      <c r="D217" s="706" t="s">
        <v>109</v>
      </c>
      <c r="E217" s="707"/>
      <c r="F217" s="708"/>
      <c r="G217" s="709">
        <f>G225</f>
        <v>0</v>
      </c>
      <c r="K217" s="671"/>
    </row>
    <row r="218" spans="1:11" ht="28.5" customHeight="1" x14ac:dyDescent="0.2">
      <c r="A218" s="710"/>
      <c r="B218" s="711"/>
      <c r="C218" s="711"/>
      <c r="D218" s="711"/>
      <c r="E218" s="711"/>
      <c r="F218" s="711"/>
      <c r="G218" s="712"/>
      <c r="K218" s="671"/>
    </row>
    <row r="219" spans="1:11" ht="28.5" customHeight="1" x14ac:dyDescent="0.2">
      <c r="A219" s="713" t="s">
        <v>145</v>
      </c>
      <c r="B219" s="714"/>
      <c r="C219" s="711" t="s">
        <v>96</v>
      </c>
      <c r="D219" s="711" t="s">
        <v>146</v>
      </c>
      <c r="E219" s="711" t="s">
        <v>147</v>
      </c>
      <c r="F219" s="711" t="s">
        <v>148</v>
      </c>
      <c r="G219" s="712" t="s">
        <v>149</v>
      </c>
      <c r="K219" s="671"/>
    </row>
    <row r="220" spans="1:11" ht="72" x14ac:dyDescent="0.2">
      <c r="A220" s="715" t="s">
        <v>1446</v>
      </c>
      <c r="B220" s="716" t="s">
        <v>1545</v>
      </c>
      <c r="C220" s="717" t="s">
        <v>1546</v>
      </c>
      <c r="D220" s="718" t="s">
        <v>353</v>
      </c>
      <c r="E220" s="718">
        <v>1</v>
      </c>
      <c r="F220" s="743"/>
      <c r="G220" s="720">
        <f t="shared" ref="G220:G224" si="21">TRUNC(E220*F220,2)</f>
        <v>0</v>
      </c>
      <c r="K220" s="671"/>
    </row>
    <row r="221" spans="1:11" ht="54" x14ac:dyDescent="0.2">
      <c r="A221" s="715" t="s">
        <v>1446</v>
      </c>
      <c r="B221" s="716" t="s">
        <v>1543</v>
      </c>
      <c r="C221" s="717" t="s">
        <v>1544</v>
      </c>
      <c r="D221" s="718" t="s">
        <v>1452</v>
      </c>
      <c r="E221" s="718">
        <v>17.413</v>
      </c>
      <c r="F221" s="743"/>
      <c r="G221" s="720">
        <f t="shared" si="21"/>
        <v>0</v>
      </c>
      <c r="K221" s="671"/>
    </row>
    <row r="222" spans="1:11" ht="28.5" customHeight="1" x14ac:dyDescent="0.2">
      <c r="A222" s="715" t="s">
        <v>1446</v>
      </c>
      <c r="B222" s="716" t="s">
        <v>1494</v>
      </c>
      <c r="C222" s="717" t="s">
        <v>1495</v>
      </c>
      <c r="D222" s="718" t="s">
        <v>1452</v>
      </c>
      <c r="E222" s="718">
        <v>0.42399999999999999</v>
      </c>
      <c r="F222" s="743"/>
      <c r="G222" s="720">
        <f t="shared" si="21"/>
        <v>0</v>
      </c>
      <c r="K222" s="671"/>
    </row>
    <row r="223" spans="1:11" ht="28.5" customHeight="1" x14ac:dyDescent="0.2">
      <c r="A223" s="715" t="s">
        <v>118</v>
      </c>
      <c r="B223" s="716" t="s">
        <v>1469</v>
      </c>
      <c r="C223" s="717" t="s">
        <v>1470</v>
      </c>
      <c r="D223" s="718" t="s">
        <v>97</v>
      </c>
      <c r="E223" s="718">
        <v>0.72</v>
      </c>
      <c r="F223" s="743"/>
      <c r="G223" s="720">
        <f t="shared" si="21"/>
        <v>0</v>
      </c>
      <c r="K223" s="671"/>
    </row>
    <row r="224" spans="1:11" ht="28.5" customHeight="1" x14ac:dyDescent="0.2">
      <c r="A224" s="715" t="s">
        <v>118</v>
      </c>
      <c r="B224" s="716" t="s">
        <v>1471</v>
      </c>
      <c r="C224" s="717" t="s">
        <v>1472</v>
      </c>
      <c r="D224" s="718" t="s">
        <v>97</v>
      </c>
      <c r="E224" s="718">
        <v>0.36</v>
      </c>
      <c r="F224" s="743"/>
      <c r="G224" s="720">
        <f t="shared" si="21"/>
        <v>0</v>
      </c>
      <c r="K224" s="671"/>
    </row>
    <row r="225" spans="1:11" ht="28.5" customHeight="1" x14ac:dyDescent="0.2">
      <c r="A225" s="722" t="s">
        <v>150</v>
      </c>
      <c r="B225" s="723"/>
      <c r="C225" s="723"/>
      <c r="D225" s="723"/>
      <c r="E225" s="723"/>
      <c r="F225" s="724"/>
      <c r="G225" s="725">
        <f>SUM(G220:G224)</f>
        <v>0</v>
      </c>
      <c r="K225" s="671"/>
    </row>
    <row r="226" spans="1:11" ht="28.5" customHeight="1" x14ac:dyDescent="0.2">
      <c r="A226" s="727"/>
      <c r="B226" s="711"/>
      <c r="C226" s="711"/>
      <c r="D226" s="711"/>
      <c r="E226" s="711"/>
      <c r="F226" s="719"/>
      <c r="G226" s="728"/>
      <c r="K226" s="671"/>
    </row>
    <row r="227" spans="1:11" ht="72" x14ac:dyDescent="0.25">
      <c r="A227" s="703" t="s">
        <v>226</v>
      </c>
      <c r="B227" s="704" t="s">
        <v>400</v>
      </c>
      <c r="C227" s="726" t="s">
        <v>401</v>
      </c>
      <c r="D227" s="706" t="s">
        <v>109</v>
      </c>
      <c r="E227" s="707"/>
      <c r="F227" s="708"/>
      <c r="G227" s="709">
        <f>G235</f>
        <v>0</v>
      </c>
      <c r="K227" s="671"/>
    </row>
    <row r="228" spans="1:11" ht="28.5" customHeight="1" x14ac:dyDescent="0.2">
      <c r="A228" s="710"/>
      <c r="B228" s="711"/>
      <c r="C228" s="711"/>
      <c r="D228" s="711"/>
      <c r="E228" s="711"/>
      <c r="F228" s="711"/>
      <c r="G228" s="712"/>
      <c r="K228" s="671"/>
    </row>
    <row r="229" spans="1:11" ht="28.5" customHeight="1" x14ac:dyDescent="0.2">
      <c r="A229" s="713" t="s">
        <v>145</v>
      </c>
      <c r="B229" s="714"/>
      <c r="C229" s="711" t="s">
        <v>96</v>
      </c>
      <c r="D229" s="711" t="s">
        <v>146</v>
      </c>
      <c r="E229" s="711" t="s">
        <v>147</v>
      </c>
      <c r="F229" s="711" t="s">
        <v>148</v>
      </c>
      <c r="G229" s="712" t="s">
        <v>149</v>
      </c>
      <c r="K229" s="671"/>
    </row>
    <row r="230" spans="1:11" ht="54" x14ac:dyDescent="0.2">
      <c r="A230" s="715" t="s">
        <v>1446</v>
      </c>
      <c r="B230" s="716" t="s">
        <v>1541</v>
      </c>
      <c r="C230" s="717" t="s">
        <v>1542</v>
      </c>
      <c r="D230" s="718" t="s">
        <v>1452</v>
      </c>
      <c r="E230" s="718">
        <v>2.0832999999999999</v>
      </c>
      <c r="F230" s="743"/>
      <c r="G230" s="720">
        <f t="shared" ref="G230:G234" si="22">TRUNC(E230*F230,2)</f>
        <v>0</v>
      </c>
      <c r="K230" s="671"/>
    </row>
    <row r="231" spans="1:11" ht="54" x14ac:dyDescent="0.2">
      <c r="A231" s="715" t="s">
        <v>1446</v>
      </c>
      <c r="B231" s="716" t="s">
        <v>1543</v>
      </c>
      <c r="C231" s="717" t="s">
        <v>1544</v>
      </c>
      <c r="D231" s="718" t="s">
        <v>1452</v>
      </c>
      <c r="E231" s="718">
        <v>24.4</v>
      </c>
      <c r="F231" s="743"/>
      <c r="G231" s="720">
        <f t="shared" si="22"/>
        <v>0</v>
      </c>
      <c r="K231" s="671"/>
    </row>
    <row r="232" spans="1:11" ht="28.5" customHeight="1" x14ac:dyDescent="0.2">
      <c r="A232" s="715" t="s">
        <v>1446</v>
      </c>
      <c r="B232" s="716" t="s">
        <v>1494</v>
      </c>
      <c r="C232" s="717" t="s">
        <v>1495</v>
      </c>
      <c r="D232" s="718" t="s">
        <v>1452</v>
      </c>
      <c r="E232" s="718">
        <v>1.2466999999999999</v>
      </c>
      <c r="F232" s="743"/>
      <c r="G232" s="720">
        <f t="shared" si="22"/>
        <v>0</v>
      </c>
      <c r="K232" s="671"/>
    </row>
    <row r="233" spans="1:11" ht="28.5" customHeight="1" x14ac:dyDescent="0.2">
      <c r="A233" s="715" t="s">
        <v>118</v>
      </c>
      <c r="B233" s="716" t="s">
        <v>1469</v>
      </c>
      <c r="C233" s="717" t="s">
        <v>1470</v>
      </c>
      <c r="D233" s="718" t="s">
        <v>97</v>
      </c>
      <c r="E233" s="718">
        <v>1.7070000000000001</v>
      </c>
      <c r="F233" s="743"/>
      <c r="G233" s="720">
        <f t="shared" si="22"/>
        <v>0</v>
      </c>
      <c r="K233" s="671"/>
    </row>
    <row r="234" spans="1:11" ht="28.5" customHeight="1" x14ac:dyDescent="0.2">
      <c r="A234" s="715" t="s">
        <v>118</v>
      </c>
      <c r="B234" s="716" t="s">
        <v>1471</v>
      </c>
      <c r="C234" s="717" t="s">
        <v>1472</v>
      </c>
      <c r="D234" s="718" t="s">
        <v>97</v>
      </c>
      <c r="E234" s="718">
        <v>0.85299999999999998</v>
      </c>
      <c r="F234" s="743"/>
      <c r="G234" s="720">
        <f t="shared" si="22"/>
        <v>0</v>
      </c>
      <c r="K234" s="671"/>
    </row>
    <row r="235" spans="1:11" ht="28.5" customHeight="1" x14ac:dyDescent="0.2">
      <c r="A235" s="722" t="s">
        <v>150</v>
      </c>
      <c r="B235" s="723"/>
      <c r="C235" s="723"/>
      <c r="D235" s="723"/>
      <c r="E235" s="723"/>
      <c r="F235" s="724"/>
      <c r="G235" s="725">
        <f>SUM(G230:G234)</f>
        <v>0</v>
      </c>
      <c r="K235" s="671"/>
    </row>
    <row r="236" spans="1:11" ht="28.5" customHeight="1" x14ac:dyDescent="0.2">
      <c r="A236" s="727"/>
      <c r="B236" s="711"/>
      <c r="C236" s="711"/>
      <c r="D236" s="711"/>
      <c r="E236" s="711"/>
      <c r="F236" s="719"/>
      <c r="G236" s="728"/>
      <c r="K236" s="671"/>
    </row>
    <row r="237" spans="1:11" ht="60.75" customHeight="1" x14ac:dyDescent="0.25">
      <c r="A237" s="703" t="s">
        <v>226</v>
      </c>
      <c r="B237" s="704" t="s">
        <v>402</v>
      </c>
      <c r="C237" s="726" t="s">
        <v>403</v>
      </c>
      <c r="D237" s="706" t="s">
        <v>109</v>
      </c>
      <c r="E237" s="707"/>
      <c r="F237" s="708"/>
      <c r="G237" s="709">
        <f>G245</f>
        <v>0</v>
      </c>
      <c r="K237" s="671"/>
    </row>
    <row r="238" spans="1:11" ht="28.5" customHeight="1" x14ac:dyDescent="0.2">
      <c r="A238" s="710"/>
      <c r="B238" s="711"/>
      <c r="C238" s="711"/>
      <c r="D238" s="711"/>
      <c r="E238" s="711"/>
      <c r="F238" s="711"/>
      <c r="G238" s="712"/>
      <c r="K238" s="671"/>
    </row>
    <row r="239" spans="1:11" ht="28.5" customHeight="1" x14ac:dyDescent="0.2">
      <c r="A239" s="713" t="s">
        <v>145</v>
      </c>
      <c r="B239" s="714"/>
      <c r="C239" s="711" t="s">
        <v>96</v>
      </c>
      <c r="D239" s="711" t="s">
        <v>146</v>
      </c>
      <c r="E239" s="711" t="s">
        <v>147</v>
      </c>
      <c r="F239" s="711" t="s">
        <v>148</v>
      </c>
      <c r="G239" s="712" t="s">
        <v>149</v>
      </c>
      <c r="K239" s="671"/>
    </row>
    <row r="240" spans="1:11" ht="72" x14ac:dyDescent="0.2">
      <c r="A240" s="715" t="s">
        <v>1446</v>
      </c>
      <c r="B240" s="716" t="s">
        <v>1545</v>
      </c>
      <c r="C240" s="717" t="s">
        <v>1546</v>
      </c>
      <c r="D240" s="718" t="s">
        <v>353</v>
      </c>
      <c r="E240" s="718">
        <v>1</v>
      </c>
      <c r="F240" s="743"/>
      <c r="G240" s="720">
        <f t="shared" ref="G240:G244" si="23">TRUNC(E240*F240,2)</f>
        <v>0</v>
      </c>
      <c r="K240" s="671"/>
    </row>
    <row r="241" spans="1:11" ht="54" x14ac:dyDescent="0.2">
      <c r="A241" s="715" t="s">
        <v>1446</v>
      </c>
      <c r="B241" s="716" t="s">
        <v>1543</v>
      </c>
      <c r="C241" s="717" t="s">
        <v>1544</v>
      </c>
      <c r="D241" s="718" t="s">
        <v>1452</v>
      </c>
      <c r="E241" s="718">
        <v>17.413</v>
      </c>
      <c r="F241" s="743"/>
      <c r="G241" s="720">
        <f t="shared" si="23"/>
        <v>0</v>
      </c>
      <c r="K241" s="671"/>
    </row>
    <row r="242" spans="1:11" ht="28.5" customHeight="1" x14ac:dyDescent="0.2">
      <c r="A242" s="715" t="s">
        <v>1446</v>
      </c>
      <c r="B242" s="716" t="s">
        <v>1494</v>
      </c>
      <c r="C242" s="717" t="s">
        <v>1495</v>
      </c>
      <c r="D242" s="718" t="s">
        <v>1452</v>
      </c>
      <c r="E242" s="718">
        <v>0.42399999999999999</v>
      </c>
      <c r="F242" s="743"/>
      <c r="G242" s="720">
        <f t="shared" si="23"/>
        <v>0</v>
      </c>
      <c r="K242" s="671"/>
    </row>
    <row r="243" spans="1:11" ht="28.5" customHeight="1" x14ac:dyDescent="0.2">
      <c r="A243" s="715" t="s">
        <v>118</v>
      </c>
      <c r="B243" s="716" t="s">
        <v>1469</v>
      </c>
      <c r="C243" s="717" t="s">
        <v>1470</v>
      </c>
      <c r="D243" s="718" t="s">
        <v>97</v>
      </c>
      <c r="E243" s="718">
        <v>0.72</v>
      </c>
      <c r="F243" s="743"/>
      <c r="G243" s="720">
        <f t="shared" si="23"/>
        <v>0</v>
      </c>
      <c r="K243" s="671"/>
    </row>
    <row r="244" spans="1:11" ht="28.5" customHeight="1" x14ac:dyDescent="0.2">
      <c r="A244" s="715" t="s">
        <v>118</v>
      </c>
      <c r="B244" s="716" t="s">
        <v>1471</v>
      </c>
      <c r="C244" s="717" t="s">
        <v>1472</v>
      </c>
      <c r="D244" s="718" t="s">
        <v>97</v>
      </c>
      <c r="E244" s="718">
        <v>0.36</v>
      </c>
      <c r="F244" s="743"/>
      <c r="G244" s="720">
        <f t="shared" si="23"/>
        <v>0</v>
      </c>
      <c r="K244" s="671"/>
    </row>
    <row r="245" spans="1:11" ht="28.5" customHeight="1" x14ac:dyDescent="0.2">
      <c r="A245" s="722" t="s">
        <v>150</v>
      </c>
      <c r="B245" s="723"/>
      <c r="C245" s="723"/>
      <c r="D245" s="723"/>
      <c r="E245" s="723"/>
      <c r="F245" s="724"/>
      <c r="G245" s="725">
        <f>SUM(G240:G244)</f>
        <v>0</v>
      </c>
      <c r="K245" s="671"/>
    </row>
    <row r="246" spans="1:11" ht="28.5" customHeight="1" x14ac:dyDescent="0.2">
      <c r="A246" s="727"/>
      <c r="B246" s="711"/>
      <c r="C246" s="711"/>
      <c r="D246" s="711"/>
      <c r="E246" s="711"/>
      <c r="F246" s="719"/>
      <c r="G246" s="728"/>
      <c r="K246" s="671"/>
    </row>
    <row r="247" spans="1:11" ht="72" x14ac:dyDescent="0.25">
      <c r="A247" s="703" t="s">
        <v>226</v>
      </c>
      <c r="B247" s="704" t="s">
        <v>404</v>
      </c>
      <c r="C247" s="726" t="s">
        <v>405</v>
      </c>
      <c r="D247" s="706" t="s">
        <v>109</v>
      </c>
      <c r="E247" s="707"/>
      <c r="F247" s="708"/>
      <c r="G247" s="709">
        <f>G255</f>
        <v>0</v>
      </c>
      <c r="K247" s="671"/>
    </row>
    <row r="248" spans="1:11" ht="28.5" customHeight="1" x14ac:dyDescent="0.2">
      <c r="A248" s="710"/>
      <c r="B248" s="711"/>
      <c r="C248" s="711"/>
      <c r="D248" s="711"/>
      <c r="E248" s="711"/>
      <c r="F248" s="711"/>
      <c r="G248" s="712"/>
      <c r="K248" s="671"/>
    </row>
    <row r="249" spans="1:11" ht="28.5" customHeight="1" x14ac:dyDescent="0.2">
      <c r="A249" s="713" t="s">
        <v>145</v>
      </c>
      <c r="B249" s="714"/>
      <c r="C249" s="711" t="s">
        <v>96</v>
      </c>
      <c r="D249" s="711" t="s">
        <v>146</v>
      </c>
      <c r="E249" s="711" t="s">
        <v>147</v>
      </c>
      <c r="F249" s="711" t="s">
        <v>148</v>
      </c>
      <c r="G249" s="712" t="s">
        <v>149</v>
      </c>
      <c r="K249" s="671"/>
    </row>
    <row r="250" spans="1:11" ht="54" x14ac:dyDescent="0.2">
      <c r="A250" s="715" t="s">
        <v>1446</v>
      </c>
      <c r="B250" s="716" t="s">
        <v>1541</v>
      </c>
      <c r="C250" s="717" t="s">
        <v>1542</v>
      </c>
      <c r="D250" s="718" t="s">
        <v>1452</v>
      </c>
      <c r="E250" s="718">
        <v>2.0832999999999999</v>
      </c>
      <c r="F250" s="743"/>
      <c r="G250" s="720">
        <f t="shared" ref="G250:G254" si="24">TRUNC(E250*F250,2)</f>
        <v>0</v>
      </c>
      <c r="K250" s="671"/>
    </row>
    <row r="251" spans="1:11" ht="54" x14ac:dyDescent="0.2">
      <c r="A251" s="715" t="s">
        <v>1446</v>
      </c>
      <c r="B251" s="716" t="s">
        <v>1543</v>
      </c>
      <c r="C251" s="717" t="s">
        <v>1544</v>
      </c>
      <c r="D251" s="718" t="s">
        <v>1452</v>
      </c>
      <c r="E251" s="718">
        <v>24.4</v>
      </c>
      <c r="F251" s="743"/>
      <c r="G251" s="720">
        <f t="shared" si="24"/>
        <v>0</v>
      </c>
      <c r="K251" s="671"/>
    </row>
    <row r="252" spans="1:11" ht="28.5" customHeight="1" x14ac:dyDescent="0.2">
      <c r="A252" s="715" t="s">
        <v>1446</v>
      </c>
      <c r="B252" s="716" t="s">
        <v>1494</v>
      </c>
      <c r="C252" s="717" t="s">
        <v>1495</v>
      </c>
      <c r="D252" s="718" t="s">
        <v>1452</v>
      </c>
      <c r="E252" s="718">
        <v>1.2466999999999999</v>
      </c>
      <c r="F252" s="743"/>
      <c r="G252" s="720">
        <f t="shared" si="24"/>
        <v>0</v>
      </c>
      <c r="K252" s="671"/>
    </row>
    <row r="253" spans="1:11" ht="28.5" customHeight="1" x14ac:dyDescent="0.2">
      <c r="A253" s="715" t="s">
        <v>118</v>
      </c>
      <c r="B253" s="716" t="s">
        <v>1469</v>
      </c>
      <c r="C253" s="717" t="s">
        <v>1470</v>
      </c>
      <c r="D253" s="718" t="s">
        <v>97</v>
      </c>
      <c r="E253" s="718">
        <v>1.7070000000000001</v>
      </c>
      <c r="F253" s="743"/>
      <c r="G253" s="720">
        <f t="shared" si="24"/>
        <v>0</v>
      </c>
      <c r="K253" s="671"/>
    </row>
    <row r="254" spans="1:11" ht="28.5" customHeight="1" x14ac:dyDescent="0.2">
      <c r="A254" s="715" t="s">
        <v>118</v>
      </c>
      <c r="B254" s="716" t="s">
        <v>1471</v>
      </c>
      <c r="C254" s="717" t="s">
        <v>1472</v>
      </c>
      <c r="D254" s="718" t="s">
        <v>97</v>
      </c>
      <c r="E254" s="718">
        <v>0.85299999999999998</v>
      </c>
      <c r="F254" s="743"/>
      <c r="G254" s="720">
        <f t="shared" si="24"/>
        <v>0</v>
      </c>
      <c r="K254" s="671"/>
    </row>
    <row r="255" spans="1:11" ht="28.5" customHeight="1" x14ac:dyDescent="0.2">
      <c r="A255" s="722" t="s">
        <v>150</v>
      </c>
      <c r="B255" s="723"/>
      <c r="C255" s="723"/>
      <c r="D255" s="723"/>
      <c r="E255" s="723"/>
      <c r="F255" s="724"/>
      <c r="G255" s="725">
        <f>SUM(G250:G254)</f>
        <v>0</v>
      </c>
      <c r="K255" s="671"/>
    </row>
    <row r="256" spans="1:11" ht="28.5" customHeight="1" x14ac:dyDescent="0.2">
      <c r="A256" s="727"/>
      <c r="B256" s="711"/>
      <c r="C256" s="711"/>
      <c r="D256" s="711"/>
      <c r="E256" s="711"/>
      <c r="F256" s="719"/>
      <c r="G256" s="728"/>
      <c r="K256" s="671"/>
    </row>
    <row r="257" spans="1:11" ht="72" x14ac:dyDescent="0.25">
      <c r="A257" s="703" t="s">
        <v>226</v>
      </c>
      <c r="B257" s="704" t="s">
        <v>406</v>
      </c>
      <c r="C257" s="726" t="s">
        <v>407</v>
      </c>
      <c r="D257" s="706" t="s">
        <v>109</v>
      </c>
      <c r="E257" s="707"/>
      <c r="F257" s="708"/>
      <c r="G257" s="709">
        <f>G265</f>
        <v>0</v>
      </c>
      <c r="K257" s="671"/>
    </row>
    <row r="258" spans="1:11" ht="28.5" customHeight="1" x14ac:dyDescent="0.2">
      <c r="A258" s="710"/>
      <c r="B258" s="711"/>
      <c r="C258" s="711"/>
      <c r="D258" s="711"/>
      <c r="E258" s="711"/>
      <c r="F258" s="711"/>
      <c r="G258" s="712"/>
      <c r="K258" s="671"/>
    </row>
    <row r="259" spans="1:11" ht="28.5" customHeight="1" x14ac:dyDescent="0.2">
      <c r="A259" s="713" t="s">
        <v>145</v>
      </c>
      <c r="B259" s="714"/>
      <c r="C259" s="711" t="s">
        <v>96</v>
      </c>
      <c r="D259" s="711" t="s">
        <v>146</v>
      </c>
      <c r="E259" s="711" t="s">
        <v>147</v>
      </c>
      <c r="F259" s="711" t="s">
        <v>148</v>
      </c>
      <c r="G259" s="712" t="s">
        <v>149</v>
      </c>
      <c r="K259" s="671"/>
    </row>
    <row r="260" spans="1:11" ht="54" x14ac:dyDescent="0.2">
      <c r="A260" s="715" t="s">
        <v>1446</v>
      </c>
      <c r="B260" s="716" t="s">
        <v>1541</v>
      </c>
      <c r="C260" s="717" t="s">
        <v>1542</v>
      </c>
      <c r="D260" s="718" t="s">
        <v>1452</v>
      </c>
      <c r="E260" s="718">
        <v>2.0832999999999999</v>
      </c>
      <c r="F260" s="743"/>
      <c r="G260" s="720">
        <f t="shared" ref="G260:G264" si="25">TRUNC(E260*F260,2)</f>
        <v>0</v>
      </c>
      <c r="K260" s="671"/>
    </row>
    <row r="261" spans="1:11" ht="54" x14ac:dyDescent="0.2">
      <c r="A261" s="715" t="s">
        <v>1446</v>
      </c>
      <c r="B261" s="716" t="s">
        <v>1543</v>
      </c>
      <c r="C261" s="717" t="s">
        <v>1544</v>
      </c>
      <c r="D261" s="718" t="s">
        <v>1452</v>
      </c>
      <c r="E261" s="718">
        <v>24.4</v>
      </c>
      <c r="F261" s="743"/>
      <c r="G261" s="720">
        <f t="shared" si="25"/>
        <v>0</v>
      </c>
      <c r="K261" s="671"/>
    </row>
    <row r="262" spans="1:11" ht="28.5" customHeight="1" x14ac:dyDescent="0.2">
      <c r="A262" s="715" t="s">
        <v>1446</v>
      </c>
      <c r="B262" s="716" t="s">
        <v>1494</v>
      </c>
      <c r="C262" s="717" t="s">
        <v>1495</v>
      </c>
      <c r="D262" s="718" t="s">
        <v>1452</v>
      </c>
      <c r="E262" s="718">
        <v>1.2466999999999999</v>
      </c>
      <c r="F262" s="743"/>
      <c r="G262" s="720">
        <f t="shared" si="25"/>
        <v>0</v>
      </c>
      <c r="K262" s="671"/>
    </row>
    <row r="263" spans="1:11" ht="28.5" customHeight="1" x14ac:dyDescent="0.2">
      <c r="A263" s="715" t="s">
        <v>118</v>
      </c>
      <c r="B263" s="716" t="s">
        <v>1469</v>
      </c>
      <c r="C263" s="717" t="s">
        <v>1470</v>
      </c>
      <c r="D263" s="718" t="s">
        <v>97</v>
      </c>
      <c r="E263" s="718">
        <v>1.7070000000000001</v>
      </c>
      <c r="F263" s="743"/>
      <c r="G263" s="720">
        <f t="shared" si="25"/>
        <v>0</v>
      </c>
      <c r="K263" s="671"/>
    </row>
    <row r="264" spans="1:11" ht="28.5" customHeight="1" x14ac:dyDescent="0.2">
      <c r="A264" s="715" t="s">
        <v>118</v>
      </c>
      <c r="B264" s="716" t="s">
        <v>1471</v>
      </c>
      <c r="C264" s="717" t="s">
        <v>1472</v>
      </c>
      <c r="D264" s="718" t="s">
        <v>97</v>
      </c>
      <c r="E264" s="718">
        <v>0.85299999999999998</v>
      </c>
      <c r="F264" s="743"/>
      <c r="G264" s="720">
        <f t="shared" si="25"/>
        <v>0</v>
      </c>
      <c r="K264" s="671"/>
    </row>
    <row r="265" spans="1:11" ht="16.5" customHeight="1" x14ac:dyDescent="0.2">
      <c r="A265" s="722" t="s">
        <v>150</v>
      </c>
      <c r="B265" s="723"/>
      <c r="C265" s="723"/>
      <c r="D265" s="723"/>
      <c r="E265" s="723"/>
      <c r="F265" s="724"/>
      <c r="G265" s="725">
        <f>SUM(G260:G264)</f>
        <v>0</v>
      </c>
      <c r="H265" s="667"/>
    </row>
    <row r="266" spans="1:11" ht="16.5" customHeight="1" x14ac:dyDescent="0.2">
      <c r="A266" s="727"/>
      <c r="B266" s="711"/>
      <c r="C266" s="711"/>
      <c r="D266" s="711"/>
      <c r="E266" s="711"/>
      <c r="F266" s="719"/>
      <c r="G266" s="728"/>
      <c r="H266" s="667"/>
    </row>
    <row r="267" spans="1:11" ht="72" x14ac:dyDescent="0.25">
      <c r="A267" s="703" t="s">
        <v>226</v>
      </c>
      <c r="B267" s="704" t="s">
        <v>408</v>
      </c>
      <c r="C267" s="726" t="s">
        <v>409</v>
      </c>
      <c r="D267" s="706" t="s">
        <v>109</v>
      </c>
      <c r="E267" s="707"/>
      <c r="F267" s="708"/>
      <c r="G267" s="709">
        <f>G275</f>
        <v>0</v>
      </c>
      <c r="H267" s="667"/>
    </row>
    <row r="268" spans="1:11" ht="16.5" customHeight="1" x14ac:dyDescent="0.2">
      <c r="A268" s="710"/>
      <c r="B268" s="711"/>
      <c r="C268" s="711"/>
      <c r="D268" s="711"/>
      <c r="E268" s="711"/>
      <c r="F268" s="711"/>
      <c r="G268" s="712"/>
      <c r="H268" s="667"/>
    </row>
    <row r="269" spans="1:11" ht="16.5" customHeight="1" x14ac:dyDescent="0.2">
      <c r="A269" s="713" t="s">
        <v>145</v>
      </c>
      <c r="B269" s="714"/>
      <c r="C269" s="711" t="s">
        <v>96</v>
      </c>
      <c r="D269" s="711" t="s">
        <v>146</v>
      </c>
      <c r="E269" s="711" t="s">
        <v>147</v>
      </c>
      <c r="F269" s="711" t="s">
        <v>148</v>
      </c>
      <c r="G269" s="712" t="s">
        <v>149</v>
      </c>
      <c r="H269" s="667"/>
    </row>
    <row r="270" spans="1:11" ht="54" x14ac:dyDescent="0.2">
      <c r="A270" s="715" t="s">
        <v>1446</v>
      </c>
      <c r="B270" s="716" t="s">
        <v>1541</v>
      </c>
      <c r="C270" s="717" t="s">
        <v>1542</v>
      </c>
      <c r="D270" s="718" t="s">
        <v>1452</v>
      </c>
      <c r="E270" s="718">
        <v>2.0832999999999999</v>
      </c>
      <c r="F270" s="743"/>
      <c r="G270" s="720">
        <f t="shared" ref="G270:G274" si="26">TRUNC(E270*F270,2)</f>
        <v>0</v>
      </c>
      <c r="H270" s="667"/>
    </row>
    <row r="271" spans="1:11" ht="54" x14ac:dyDescent="0.2">
      <c r="A271" s="715" t="s">
        <v>1446</v>
      </c>
      <c r="B271" s="716" t="s">
        <v>1543</v>
      </c>
      <c r="C271" s="717" t="s">
        <v>1544</v>
      </c>
      <c r="D271" s="718" t="s">
        <v>1452</v>
      </c>
      <c r="E271" s="718">
        <v>24.4</v>
      </c>
      <c r="F271" s="743"/>
      <c r="G271" s="720">
        <f t="shared" si="26"/>
        <v>0</v>
      </c>
      <c r="H271" s="667"/>
    </row>
    <row r="272" spans="1:11" ht="18" x14ac:dyDescent="0.2">
      <c r="A272" s="715" t="s">
        <v>1446</v>
      </c>
      <c r="B272" s="716" t="s">
        <v>1494</v>
      </c>
      <c r="C272" s="717" t="s">
        <v>1495</v>
      </c>
      <c r="D272" s="718" t="s">
        <v>1452</v>
      </c>
      <c r="E272" s="718">
        <v>1.2466999999999999</v>
      </c>
      <c r="F272" s="743"/>
      <c r="G272" s="720">
        <f t="shared" si="26"/>
        <v>0</v>
      </c>
      <c r="H272" s="667"/>
    </row>
    <row r="273" spans="1:8" ht="16.5" customHeight="1" x14ac:dyDescent="0.2">
      <c r="A273" s="715" t="s">
        <v>118</v>
      </c>
      <c r="B273" s="716" t="s">
        <v>1469</v>
      </c>
      <c r="C273" s="717" t="s">
        <v>1470</v>
      </c>
      <c r="D273" s="718" t="s">
        <v>97</v>
      </c>
      <c r="E273" s="718">
        <v>1.7070000000000001</v>
      </c>
      <c r="F273" s="743"/>
      <c r="G273" s="720">
        <f t="shared" si="26"/>
        <v>0</v>
      </c>
      <c r="H273" s="667"/>
    </row>
    <row r="274" spans="1:8" ht="16.5" customHeight="1" x14ac:dyDescent="0.2">
      <c r="A274" s="715" t="s">
        <v>118</v>
      </c>
      <c r="B274" s="716" t="s">
        <v>1471</v>
      </c>
      <c r="C274" s="717" t="s">
        <v>1472</v>
      </c>
      <c r="D274" s="718" t="s">
        <v>97</v>
      </c>
      <c r="E274" s="718">
        <v>0.85299999999999998</v>
      </c>
      <c r="F274" s="743"/>
      <c r="G274" s="720">
        <f t="shared" si="26"/>
        <v>0</v>
      </c>
      <c r="H274" s="667"/>
    </row>
    <row r="275" spans="1:8" ht="16.5" customHeight="1" x14ac:dyDescent="0.2">
      <c r="A275" s="722" t="s">
        <v>150</v>
      </c>
      <c r="B275" s="723"/>
      <c r="C275" s="723"/>
      <c r="D275" s="723"/>
      <c r="E275" s="723"/>
      <c r="F275" s="724"/>
      <c r="G275" s="725">
        <f>SUM(G270:G274)</f>
        <v>0</v>
      </c>
      <c r="H275" s="667"/>
    </row>
    <row r="276" spans="1:8" ht="16.5" customHeight="1" x14ac:dyDescent="0.2">
      <c r="A276" s="727"/>
      <c r="B276" s="711"/>
      <c r="C276" s="711"/>
      <c r="D276" s="711"/>
      <c r="E276" s="711"/>
      <c r="F276" s="719"/>
      <c r="G276" s="728"/>
      <c r="H276" s="667"/>
    </row>
    <row r="277" spans="1:8" ht="72" x14ac:dyDescent="0.25">
      <c r="A277" s="703" t="s">
        <v>226</v>
      </c>
      <c r="B277" s="704" t="s">
        <v>410</v>
      </c>
      <c r="C277" s="726" t="s">
        <v>411</v>
      </c>
      <c r="D277" s="706" t="s">
        <v>109</v>
      </c>
      <c r="E277" s="707"/>
      <c r="F277" s="708"/>
      <c r="G277" s="709">
        <f>G285</f>
        <v>0</v>
      </c>
      <c r="H277" s="667"/>
    </row>
    <row r="278" spans="1:8" ht="16.5" customHeight="1" x14ac:dyDescent="0.2">
      <c r="A278" s="710"/>
      <c r="B278" s="711"/>
      <c r="C278" s="711"/>
      <c r="D278" s="711"/>
      <c r="E278" s="711"/>
      <c r="F278" s="711"/>
      <c r="G278" s="712"/>
      <c r="H278" s="667"/>
    </row>
    <row r="279" spans="1:8" ht="16.5" customHeight="1" x14ac:dyDescent="0.2">
      <c r="A279" s="713" t="s">
        <v>145</v>
      </c>
      <c r="B279" s="714"/>
      <c r="C279" s="711" t="s">
        <v>96</v>
      </c>
      <c r="D279" s="711" t="s">
        <v>146</v>
      </c>
      <c r="E279" s="711" t="s">
        <v>147</v>
      </c>
      <c r="F279" s="711" t="s">
        <v>148</v>
      </c>
      <c r="G279" s="712" t="s">
        <v>149</v>
      </c>
      <c r="H279" s="667"/>
    </row>
    <row r="280" spans="1:8" ht="54" x14ac:dyDescent="0.2">
      <c r="A280" s="715" t="s">
        <v>1446</v>
      </c>
      <c r="B280" s="716" t="s">
        <v>1541</v>
      </c>
      <c r="C280" s="717" t="s">
        <v>1542</v>
      </c>
      <c r="D280" s="718" t="s">
        <v>1452</v>
      </c>
      <c r="E280" s="718">
        <v>2.0832999999999999</v>
      </c>
      <c r="F280" s="743"/>
      <c r="G280" s="720">
        <f t="shared" ref="G280:G284" si="27">TRUNC(E280*F280,2)</f>
        <v>0</v>
      </c>
      <c r="H280" s="667"/>
    </row>
    <row r="281" spans="1:8" ht="54" x14ac:dyDescent="0.2">
      <c r="A281" s="715" t="s">
        <v>1446</v>
      </c>
      <c r="B281" s="716" t="s">
        <v>1543</v>
      </c>
      <c r="C281" s="717" t="s">
        <v>1544</v>
      </c>
      <c r="D281" s="718" t="s">
        <v>1452</v>
      </c>
      <c r="E281" s="718">
        <v>24.4</v>
      </c>
      <c r="F281" s="743"/>
      <c r="G281" s="720">
        <f t="shared" si="27"/>
        <v>0</v>
      </c>
      <c r="H281" s="667"/>
    </row>
    <row r="282" spans="1:8" ht="16.5" customHeight="1" x14ac:dyDescent="0.2">
      <c r="A282" s="715" t="s">
        <v>1446</v>
      </c>
      <c r="B282" s="716" t="s">
        <v>1494</v>
      </c>
      <c r="C282" s="717" t="s">
        <v>1495</v>
      </c>
      <c r="D282" s="718" t="s">
        <v>1452</v>
      </c>
      <c r="E282" s="718">
        <v>1.2466999999999999</v>
      </c>
      <c r="F282" s="743"/>
      <c r="G282" s="720">
        <f t="shared" si="27"/>
        <v>0</v>
      </c>
      <c r="H282" s="667"/>
    </row>
    <row r="283" spans="1:8" ht="16.5" customHeight="1" x14ac:dyDescent="0.2">
      <c r="A283" s="715" t="s">
        <v>118</v>
      </c>
      <c r="B283" s="716" t="s">
        <v>1469</v>
      </c>
      <c r="C283" s="717" t="s">
        <v>1470</v>
      </c>
      <c r="D283" s="718" t="s">
        <v>97</v>
      </c>
      <c r="E283" s="718">
        <v>1.7070000000000001</v>
      </c>
      <c r="F283" s="743"/>
      <c r="G283" s="720">
        <f t="shared" si="27"/>
        <v>0</v>
      </c>
      <c r="H283" s="667"/>
    </row>
    <row r="284" spans="1:8" ht="16.5" customHeight="1" x14ac:dyDescent="0.2">
      <c r="A284" s="715" t="s">
        <v>118</v>
      </c>
      <c r="B284" s="716" t="s">
        <v>1471</v>
      </c>
      <c r="C284" s="717" t="s">
        <v>1472</v>
      </c>
      <c r="D284" s="718" t="s">
        <v>97</v>
      </c>
      <c r="E284" s="718">
        <v>0.85299999999999998</v>
      </c>
      <c r="F284" s="743"/>
      <c r="G284" s="720">
        <f t="shared" si="27"/>
        <v>0</v>
      </c>
      <c r="H284" s="667"/>
    </row>
    <row r="285" spans="1:8" ht="16.5" customHeight="1" x14ac:dyDescent="0.2">
      <c r="A285" s="722" t="s">
        <v>150</v>
      </c>
      <c r="B285" s="723"/>
      <c r="C285" s="723"/>
      <c r="D285" s="723"/>
      <c r="E285" s="723"/>
      <c r="F285" s="724"/>
      <c r="G285" s="725">
        <f>SUM(G280:G284)</f>
        <v>0</v>
      </c>
      <c r="H285" s="667"/>
    </row>
    <row r="286" spans="1:8" ht="16.5" customHeight="1" x14ac:dyDescent="0.2">
      <c r="A286" s="727"/>
      <c r="B286" s="711"/>
      <c r="C286" s="711"/>
      <c r="D286" s="711"/>
      <c r="E286" s="711"/>
      <c r="F286" s="719"/>
      <c r="G286" s="728"/>
      <c r="H286" s="667"/>
    </row>
    <row r="287" spans="1:8" ht="72" x14ac:dyDescent="0.25">
      <c r="A287" s="703" t="s">
        <v>226</v>
      </c>
      <c r="B287" s="704" t="s">
        <v>412</v>
      </c>
      <c r="C287" s="726" t="s">
        <v>413</v>
      </c>
      <c r="D287" s="706" t="s">
        <v>109</v>
      </c>
      <c r="E287" s="707"/>
      <c r="F287" s="708"/>
      <c r="G287" s="709">
        <f>G295</f>
        <v>0</v>
      </c>
      <c r="H287" s="667"/>
    </row>
    <row r="288" spans="1:8" ht="16.5" customHeight="1" x14ac:dyDescent="0.2">
      <c r="A288" s="710"/>
      <c r="B288" s="711"/>
      <c r="C288" s="711"/>
      <c r="D288" s="711"/>
      <c r="E288" s="711"/>
      <c r="F288" s="711"/>
      <c r="G288" s="712"/>
      <c r="H288" s="667"/>
    </row>
    <row r="289" spans="1:8" ht="16.5" customHeight="1" x14ac:dyDescent="0.2">
      <c r="A289" s="713" t="s">
        <v>145</v>
      </c>
      <c r="B289" s="714"/>
      <c r="C289" s="711" t="s">
        <v>96</v>
      </c>
      <c r="D289" s="711" t="s">
        <v>146</v>
      </c>
      <c r="E289" s="711" t="s">
        <v>147</v>
      </c>
      <c r="F289" s="711" t="s">
        <v>148</v>
      </c>
      <c r="G289" s="712" t="s">
        <v>149</v>
      </c>
      <c r="H289" s="667"/>
    </row>
    <row r="290" spans="1:8" ht="54" x14ac:dyDescent="0.2">
      <c r="A290" s="715" t="s">
        <v>1446</v>
      </c>
      <c r="B290" s="716" t="s">
        <v>1541</v>
      </c>
      <c r="C290" s="717" t="s">
        <v>1542</v>
      </c>
      <c r="D290" s="718" t="s">
        <v>1452</v>
      </c>
      <c r="E290" s="718">
        <v>2.0832999999999999</v>
      </c>
      <c r="F290" s="743"/>
      <c r="G290" s="720">
        <f t="shared" ref="G290:G294" si="28">TRUNC(E290*F290,2)</f>
        <v>0</v>
      </c>
      <c r="H290" s="667"/>
    </row>
    <row r="291" spans="1:8" ht="54" x14ac:dyDescent="0.2">
      <c r="A291" s="715" t="s">
        <v>1446</v>
      </c>
      <c r="B291" s="716" t="s">
        <v>1543</v>
      </c>
      <c r="C291" s="717" t="s">
        <v>1544</v>
      </c>
      <c r="D291" s="718" t="s">
        <v>1452</v>
      </c>
      <c r="E291" s="718">
        <v>24.4</v>
      </c>
      <c r="F291" s="743"/>
      <c r="G291" s="720">
        <f t="shared" si="28"/>
        <v>0</v>
      </c>
      <c r="H291" s="667"/>
    </row>
    <row r="292" spans="1:8" ht="18" x14ac:dyDescent="0.2">
      <c r="A292" s="715" t="s">
        <v>1446</v>
      </c>
      <c r="B292" s="716" t="s">
        <v>1494</v>
      </c>
      <c r="C292" s="717" t="s">
        <v>1495</v>
      </c>
      <c r="D292" s="718" t="s">
        <v>1452</v>
      </c>
      <c r="E292" s="718">
        <v>1.2466999999999999</v>
      </c>
      <c r="F292" s="743"/>
      <c r="G292" s="720">
        <f t="shared" si="28"/>
        <v>0</v>
      </c>
      <c r="H292" s="667"/>
    </row>
    <row r="293" spans="1:8" ht="16.5" customHeight="1" x14ac:dyDescent="0.2">
      <c r="A293" s="715" t="s">
        <v>118</v>
      </c>
      <c r="B293" s="716" t="s">
        <v>1469</v>
      </c>
      <c r="C293" s="717" t="s">
        <v>1470</v>
      </c>
      <c r="D293" s="718" t="s">
        <v>97</v>
      </c>
      <c r="E293" s="718">
        <v>1.7070000000000001</v>
      </c>
      <c r="F293" s="743"/>
      <c r="G293" s="720">
        <f t="shared" si="28"/>
        <v>0</v>
      </c>
      <c r="H293" s="667"/>
    </row>
    <row r="294" spans="1:8" ht="16.5" customHeight="1" x14ac:dyDescent="0.2">
      <c r="A294" s="715" t="s">
        <v>118</v>
      </c>
      <c r="B294" s="716" t="s">
        <v>1471</v>
      </c>
      <c r="C294" s="717" t="s">
        <v>1472</v>
      </c>
      <c r="D294" s="718" t="s">
        <v>97</v>
      </c>
      <c r="E294" s="718">
        <v>0.85299999999999998</v>
      </c>
      <c r="F294" s="743"/>
      <c r="G294" s="720">
        <f t="shared" si="28"/>
        <v>0</v>
      </c>
      <c r="H294" s="667"/>
    </row>
    <row r="295" spans="1:8" ht="16.5" customHeight="1" x14ac:dyDescent="0.2">
      <c r="A295" s="722" t="s">
        <v>150</v>
      </c>
      <c r="B295" s="723"/>
      <c r="C295" s="723"/>
      <c r="D295" s="723"/>
      <c r="E295" s="723"/>
      <c r="F295" s="724"/>
      <c r="G295" s="725">
        <f>SUM(G290:G294)</f>
        <v>0</v>
      </c>
      <c r="H295" s="667"/>
    </row>
    <row r="296" spans="1:8" ht="16.5" customHeight="1" x14ac:dyDescent="0.2">
      <c r="A296" s="727"/>
      <c r="B296" s="711"/>
      <c r="C296" s="711"/>
      <c r="D296" s="711"/>
      <c r="E296" s="711"/>
      <c r="F296" s="719"/>
      <c r="G296" s="728"/>
      <c r="H296" s="667"/>
    </row>
    <row r="297" spans="1:8" ht="72" x14ac:dyDescent="0.25">
      <c r="A297" s="703" t="s">
        <v>226</v>
      </c>
      <c r="B297" s="704" t="s">
        <v>414</v>
      </c>
      <c r="C297" s="726" t="s">
        <v>415</v>
      </c>
      <c r="D297" s="706" t="s">
        <v>109</v>
      </c>
      <c r="E297" s="707"/>
      <c r="F297" s="708"/>
      <c r="G297" s="709">
        <f>G305</f>
        <v>0</v>
      </c>
      <c r="H297" s="667"/>
    </row>
    <row r="298" spans="1:8" ht="16.5" customHeight="1" x14ac:dyDescent="0.2">
      <c r="A298" s="710"/>
      <c r="B298" s="711"/>
      <c r="C298" s="711"/>
      <c r="D298" s="711"/>
      <c r="E298" s="711"/>
      <c r="F298" s="711"/>
      <c r="G298" s="712"/>
      <c r="H298" s="667"/>
    </row>
    <row r="299" spans="1:8" ht="16.5" customHeight="1" x14ac:dyDescent="0.2">
      <c r="A299" s="713" t="s">
        <v>145</v>
      </c>
      <c r="B299" s="714"/>
      <c r="C299" s="711" t="s">
        <v>96</v>
      </c>
      <c r="D299" s="711" t="s">
        <v>146</v>
      </c>
      <c r="E299" s="711" t="s">
        <v>147</v>
      </c>
      <c r="F299" s="711" t="s">
        <v>148</v>
      </c>
      <c r="G299" s="712" t="s">
        <v>149</v>
      </c>
      <c r="H299" s="667"/>
    </row>
    <row r="300" spans="1:8" ht="54" x14ac:dyDescent="0.2">
      <c r="A300" s="715" t="s">
        <v>1446</v>
      </c>
      <c r="B300" s="716" t="s">
        <v>1541</v>
      </c>
      <c r="C300" s="717" t="s">
        <v>1542</v>
      </c>
      <c r="D300" s="718" t="s">
        <v>1452</v>
      </c>
      <c r="E300" s="718">
        <v>2.0832999999999999</v>
      </c>
      <c r="F300" s="743"/>
      <c r="G300" s="720">
        <f t="shared" ref="G300:G304" si="29">TRUNC(E300*F300,2)</f>
        <v>0</v>
      </c>
      <c r="H300" s="667"/>
    </row>
    <row r="301" spans="1:8" ht="54" x14ac:dyDescent="0.2">
      <c r="A301" s="715" t="s">
        <v>1446</v>
      </c>
      <c r="B301" s="716" t="s">
        <v>1543</v>
      </c>
      <c r="C301" s="717" t="s">
        <v>1544</v>
      </c>
      <c r="D301" s="718" t="s">
        <v>1452</v>
      </c>
      <c r="E301" s="718">
        <v>24.4</v>
      </c>
      <c r="F301" s="743"/>
      <c r="G301" s="720">
        <f t="shared" si="29"/>
        <v>0</v>
      </c>
      <c r="H301" s="667"/>
    </row>
    <row r="302" spans="1:8" ht="16.5" customHeight="1" x14ac:dyDescent="0.2">
      <c r="A302" s="715" t="s">
        <v>1446</v>
      </c>
      <c r="B302" s="716" t="s">
        <v>1494</v>
      </c>
      <c r="C302" s="717" t="s">
        <v>1495</v>
      </c>
      <c r="D302" s="718" t="s">
        <v>1452</v>
      </c>
      <c r="E302" s="718">
        <v>1.2466999999999999</v>
      </c>
      <c r="F302" s="743"/>
      <c r="G302" s="720">
        <f t="shared" si="29"/>
        <v>0</v>
      </c>
      <c r="H302" s="667"/>
    </row>
    <row r="303" spans="1:8" ht="16.5" customHeight="1" x14ac:dyDescent="0.2">
      <c r="A303" s="715" t="s">
        <v>118</v>
      </c>
      <c r="B303" s="716" t="s">
        <v>1469</v>
      </c>
      <c r="C303" s="717" t="s">
        <v>1470</v>
      </c>
      <c r="D303" s="718" t="s">
        <v>97</v>
      </c>
      <c r="E303" s="718">
        <v>1.7070000000000001</v>
      </c>
      <c r="F303" s="743"/>
      <c r="G303" s="720">
        <f t="shared" si="29"/>
        <v>0</v>
      </c>
      <c r="H303" s="667"/>
    </row>
    <row r="304" spans="1:8" ht="16.5" customHeight="1" x14ac:dyDescent="0.2">
      <c r="A304" s="715" t="s">
        <v>118</v>
      </c>
      <c r="B304" s="716" t="s">
        <v>1471</v>
      </c>
      <c r="C304" s="717" t="s">
        <v>1472</v>
      </c>
      <c r="D304" s="718" t="s">
        <v>97</v>
      </c>
      <c r="E304" s="718">
        <v>0.85299999999999998</v>
      </c>
      <c r="F304" s="743"/>
      <c r="G304" s="720">
        <f t="shared" si="29"/>
        <v>0</v>
      </c>
      <c r="H304" s="667"/>
    </row>
    <row r="305" spans="1:8" ht="16.5" customHeight="1" x14ac:dyDescent="0.2">
      <c r="A305" s="722" t="s">
        <v>150</v>
      </c>
      <c r="B305" s="723"/>
      <c r="C305" s="723"/>
      <c r="D305" s="723"/>
      <c r="E305" s="723"/>
      <c r="F305" s="724"/>
      <c r="G305" s="725">
        <f>SUM(G300:G304)</f>
        <v>0</v>
      </c>
      <c r="H305" s="667"/>
    </row>
    <row r="306" spans="1:8" ht="16.5" customHeight="1" x14ac:dyDescent="0.2">
      <c r="A306" s="727"/>
      <c r="B306" s="711"/>
      <c r="C306" s="711"/>
      <c r="D306" s="711"/>
      <c r="E306" s="711"/>
      <c r="F306" s="719"/>
      <c r="G306" s="728"/>
      <c r="H306" s="667"/>
    </row>
    <row r="307" spans="1:8" ht="72" x14ac:dyDescent="0.25">
      <c r="A307" s="703" t="s">
        <v>226</v>
      </c>
      <c r="B307" s="704" t="s">
        <v>416</v>
      </c>
      <c r="C307" s="726" t="s">
        <v>417</v>
      </c>
      <c r="D307" s="706" t="s">
        <v>109</v>
      </c>
      <c r="E307" s="707"/>
      <c r="F307" s="708"/>
      <c r="G307" s="709">
        <f>G315</f>
        <v>0</v>
      </c>
      <c r="H307" s="667"/>
    </row>
    <row r="308" spans="1:8" ht="16.5" customHeight="1" x14ac:dyDescent="0.2">
      <c r="A308" s="710"/>
      <c r="B308" s="711"/>
      <c r="C308" s="711"/>
      <c r="D308" s="711"/>
      <c r="E308" s="711"/>
      <c r="F308" s="711"/>
      <c r="G308" s="712"/>
      <c r="H308" s="667"/>
    </row>
    <row r="309" spans="1:8" ht="16.5" customHeight="1" x14ac:dyDescent="0.2">
      <c r="A309" s="713" t="s">
        <v>145</v>
      </c>
      <c r="B309" s="714"/>
      <c r="C309" s="711" t="s">
        <v>96</v>
      </c>
      <c r="D309" s="711" t="s">
        <v>146</v>
      </c>
      <c r="E309" s="711" t="s">
        <v>147</v>
      </c>
      <c r="F309" s="711" t="s">
        <v>148</v>
      </c>
      <c r="G309" s="712" t="s">
        <v>149</v>
      </c>
      <c r="H309" s="667"/>
    </row>
    <row r="310" spans="1:8" ht="54" x14ac:dyDescent="0.2">
      <c r="A310" s="715" t="s">
        <v>1446</v>
      </c>
      <c r="B310" s="716" t="s">
        <v>1541</v>
      </c>
      <c r="C310" s="717" t="s">
        <v>1542</v>
      </c>
      <c r="D310" s="718" t="s">
        <v>1452</v>
      </c>
      <c r="E310" s="718">
        <v>2.0832999999999999</v>
      </c>
      <c r="F310" s="743"/>
      <c r="G310" s="720">
        <f t="shared" ref="G310:G314" si="30">TRUNC(E310*F310,2)</f>
        <v>0</v>
      </c>
      <c r="H310" s="667"/>
    </row>
    <row r="311" spans="1:8" ht="54" x14ac:dyDescent="0.2">
      <c r="A311" s="715" t="s">
        <v>1446</v>
      </c>
      <c r="B311" s="716" t="s">
        <v>1543</v>
      </c>
      <c r="C311" s="717" t="s">
        <v>1544</v>
      </c>
      <c r="D311" s="718" t="s">
        <v>1452</v>
      </c>
      <c r="E311" s="718">
        <v>24.4</v>
      </c>
      <c r="F311" s="743"/>
      <c r="G311" s="720">
        <f t="shared" si="30"/>
        <v>0</v>
      </c>
      <c r="H311" s="667"/>
    </row>
    <row r="312" spans="1:8" ht="16.5" customHeight="1" x14ac:dyDescent="0.2">
      <c r="A312" s="715" t="s">
        <v>1446</v>
      </c>
      <c r="B312" s="716" t="s">
        <v>1494</v>
      </c>
      <c r="C312" s="717" t="s">
        <v>1495</v>
      </c>
      <c r="D312" s="718" t="s">
        <v>1452</v>
      </c>
      <c r="E312" s="718">
        <v>1.2466999999999999</v>
      </c>
      <c r="F312" s="743"/>
      <c r="G312" s="720">
        <f t="shared" si="30"/>
        <v>0</v>
      </c>
      <c r="H312" s="667"/>
    </row>
    <row r="313" spans="1:8" ht="16.5" customHeight="1" x14ac:dyDescent="0.2">
      <c r="A313" s="715" t="s">
        <v>118</v>
      </c>
      <c r="B313" s="716" t="s">
        <v>1469</v>
      </c>
      <c r="C313" s="717" t="s">
        <v>1470</v>
      </c>
      <c r="D313" s="718" t="s">
        <v>97</v>
      </c>
      <c r="E313" s="718">
        <v>1.7070000000000001</v>
      </c>
      <c r="F313" s="743"/>
      <c r="G313" s="720">
        <f t="shared" si="30"/>
        <v>0</v>
      </c>
      <c r="H313" s="667"/>
    </row>
    <row r="314" spans="1:8" ht="16.5" customHeight="1" x14ac:dyDescent="0.2">
      <c r="A314" s="715" t="s">
        <v>118</v>
      </c>
      <c r="B314" s="716" t="s">
        <v>1471</v>
      </c>
      <c r="C314" s="717" t="s">
        <v>1472</v>
      </c>
      <c r="D314" s="718" t="s">
        <v>97</v>
      </c>
      <c r="E314" s="718">
        <v>0.85299999999999998</v>
      </c>
      <c r="F314" s="743"/>
      <c r="G314" s="720">
        <f t="shared" si="30"/>
        <v>0</v>
      </c>
      <c r="H314" s="667"/>
    </row>
    <row r="315" spans="1:8" ht="16.5" customHeight="1" x14ac:dyDescent="0.2">
      <c r="A315" s="722" t="s">
        <v>150</v>
      </c>
      <c r="B315" s="723"/>
      <c r="C315" s="723"/>
      <c r="D315" s="723"/>
      <c r="E315" s="723"/>
      <c r="F315" s="724"/>
      <c r="G315" s="725">
        <f>SUM(G310:G314)</f>
        <v>0</v>
      </c>
      <c r="H315" s="667"/>
    </row>
    <row r="316" spans="1:8" ht="16.5" customHeight="1" x14ac:dyDescent="0.2">
      <c r="A316" s="727"/>
      <c r="B316" s="711"/>
      <c r="C316" s="711"/>
      <c r="D316" s="711"/>
      <c r="E316" s="711"/>
      <c r="F316" s="719"/>
      <c r="G316" s="728"/>
      <c r="H316" s="667"/>
    </row>
    <row r="317" spans="1:8" ht="72" x14ac:dyDescent="0.25">
      <c r="A317" s="703" t="s">
        <v>226</v>
      </c>
      <c r="B317" s="704" t="s">
        <v>418</v>
      </c>
      <c r="C317" s="726" t="s">
        <v>419</v>
      </c>
      <c r="D317" s="706" t="s">
        <v>109</v>
      </c>
      <c r="E317" s="707"/>
      <c r="F317" s="708"/>
      <c r="G317" s="709">
        <f>G325</f>
        <v>0</v>
      </c>
      <c r="H317" s="667"/>
    </row>
    <row r="318" spans="1:8" ht="16.5" customHeight="1" x14ac:dyDescent="0.2">
      <c r="A318" s="710"/>
      <c r="B318" s="711"/>
      <c r="C318" s="711"/>
      <c r="D318" s="711"/>
      <c r="E318" s="711"/>
      <c r="F318" s="711"/>
      <c r="G318" s="712"/>
      <c r="H318" s="667"/>
    </row>
    <row r="319" spans="1:8" ht="16.5" customHeight="1" x14ac:dyDescent="0.2">
      <c r="A319" s="713" t="s">
        <v>145</v>
      </c>
      <c r="B319" s="714"/>
      <c r="C319" s="711" t="s">
        <v>96</v>
      </c>
      <c r="D319" s="711" t="s">
        <v>146</v>
      </c>
      <c r="E319" s="711" t="s">
        <v>147</v>
      </c>
      <c r="F319" s="711" t="s">
        <v>148</v>
      </c>
      <c r="G319" s="712" t="s">
        <v>149</v>
      </c>
      <c r="H319" s="667"/>
    </row>
    <row r="320" spans="1:8" ht="54" x14ac:dyDescent="0.2">
      <c r="A320" s="715" t="s">
        <v>1446</v>
      </c>
      <c r="B320" s="716" t="s">
        <v>1541</v>
      </c>
      <c r="C320" s="717" t="s">
        <v>1542</v>
      </c>
      <c r="D320" s="718" t="s">
        <v>1452</v>
      </c>
      <c r="E320" s="718">
        <v>2.0832999999999999</v>
      </c>
      <c r="F320" s="743"/>
      <c r="G320" s="720">
        <f t="shared" ref="G320:G324" si="31">TRUNC(E320*F320,2)</f>
        <v>0</v>
      </c>
      <c r="H320" s="667"/>
    </row>
    <row r="321" spans="1:8" ht="54" x14ac:dyDescent="0.2">
      <c r="A321" s="715" t="s">
        <v>1446</v>
      </c>
      <c r="B321" s="716" t="s">
        <v>1543</v>
      </c>
      <c r="C321" s="717" t="s">
        <v>1544</v>
      </c>
      <c r="D321" s="718" t="s">
        <v>1452</v>
      </c>
      <c r="E321" s="718">
        <v>24.4</v>
      </c>
      <c r="F321" s="743"/>
      <c r="G321" s="720">
        <f t="shared" si="31"/>
        <v>0</v>
      </c>
      <c r="H321" s="667"/>
    </row>
    <row r="322" spans="1:8" ht="16.5" customHeight="1" x14ac:dyDescent="0.2">
      <c r="A322" s="715" t="s">
        <v>1446</v>
      </c>
      <c r="B322" s="716" t="s">
        <v>1494</v>
      </c>
      <c r="C322" s="717" t="s">
        <v>1495</v>
      </c>
      <c r="D322" s="718" t="s">
        <v>1452</v>
      </c>
      <c r="E322" s="718">
        <v>1.2466999999999999</v>
      </c>
      <c r="F322" s="743"/>
      <c r="G322" s="720">
        <f t="shared" si="31"/>
        <v>0</v>
      </c>
      <c r="H322" s="667"/>
    </row>
    <row r="323" spans="1:8" ht="16.5" customHeight="1" x14ac:dyDescent="0.2">
      <c r="A323" s="715" t="s">
        <v>118</v>
      </c>
      <c r="B323" s="716" t="s">
        <v>1469</v>
      </c>
      <c r="C323" s="717" t="s">
        <v>1470</v>
      </c>
      <c r="D323" s="718" t="s">
        <v>97</v>
      </c>
      <c r="E323" s="718">
        <v>1.7070000000000001</v>
      </c>
      <c r="F323" s="743"/>
      <c r="G323" s="720">
        <f t="shared" si="31"/>
        <v>0</v>
      </c>
      <c r="H323" s="667"/>
    </row>
    <row r="324" spans="1:8" ht="16.5" customHeight="1" x14ac:dyDescent="0.2">
      <c r="A324" s="715" t="s">
        <v>118</v>
      </c>
      <c r="B324" s="716" t="s">
        <v>1471</v>
      </c>
      <c r="C324" s="717" t="s">
        <v>1472</v>
      </c>
      <c r="D324" s="718" t="s">
        <v>97</v>
      </c>
      <c r="E324" s="718">
        <v>0.85299999999999998</v>
      </c>
      <c r="F324" s="743"/>
      <c r="G324" s="720">
        <f t="shared" si="31"/>
        <v>0</v>
      </c>
      <c r="H324" s="667"/>
    </row>
    <row r="325" spans="1:8" ht="16.5" customHeight="1" x14ac:dyDescent="0.2">
      <c r="A325" s="722" t="s">
        <v>150</v>
      </c>
      <c r="B325" s="723"/>
      <c r="C325" s="723"/>
      <c r="D325" s="723"/>
      <c r="E325" s="723"/>
      <c r="F325" s="724"/>
      <c r="G325" s="725">
        <f>SUM(G320:G324)</f>
        <v>0</v>
      </c>
      <c r="H325" s="667"/>
    </row>
    <row r="326" spans="1:8" ht="16.5" customHeight="1" x14ac:dyDescent="0.2">
      <c r="A326" s="727"/>
      <c r="B326" s="711"/>
      <c r="C326" s="711"/>
      <c r="D326" s="711"/>
      <c r="E326" s="711"/>
      <c r="F326" s="719"/>
      <c r="G326" s="728"/>
      <c r="H326" s="667"/>
    </row>
    <row r="327" spans="1:8" ht="72" x14ac:dyDescent="0.25">
      <c r="A327" s="703" t="s">
        <v>226</v>
      </c>
      <c r="B327" s="704" t="s">
        <v>420</v>
      </c>
      <c r="C327" s="726" t="s">
        <v>421</v>
      </c>
      <c r="D327" s="706" t="s">
        <v>109</v>
      </c>
      <c r="E327" s="707"/>
      <c r="F327" s="708"/>
      <c r="G327" s="709">
        <f>G335</f>
        <v>0</v>
      </c>
      <c r="H327" s="667"/>
    </row>
    <row r="328" spans="1:8" ht="16.5" customHeight="1" x14ac:dyDescent="0.2">
      <c r="A328" s="710"/>
      <c r="B328" s="711"/>
      <c r="C328" s="711"/>
      <c r="D328" s="711"/>
      <c r="E328" s="711"/>
      <c r="F328" s="711"/>
      <c r="G328" s="712"/>
      <c r="H328" s="667"/>
    </row>
    <row r="329" spans="1:8" ht="16.5" customHeight="1" x14ac:dyDescent="0.2">
      <c r="A329" s="713" t="s">
        <v>145</v>
      </c>
      <c r="B329" s="714"/>
      <c r="C329" s="711" t="s">
        <v>96</v>
      </c>
      <c r="D329" s="711" t="s">
        <v>146</v>
      </c>
      <c r="E329" s="711" t="s">
        <v>147</v>
      </c>
      <c r="F329" s="711" t="s">
        <v>148</v>
      </c>
      <c r="G329" s="712" t="s">
        <v>149</v>
      </c>
      <c r="H329" s="667"/>
    </row>
    <row r="330" spans="1:8" ht="72" x14ac:dyDescent="0.2">
      <c r="A330" s="715" t="s">
        <v>1446</v>
      </c>
      <c r="B330" s="716" t="s">
        <v>1545</v>
      </c>
      <c r="C330" s="717" t="s">
        <v>1546</v>
      </c>
      <c r="D330" s="718" t="s">
        <v>353</v>
      </c>
      <c r="E330" s="718">
        <v>1</v>
      </c>
      <c r="F330" s="743"/>
      <c r="G330" s="720">
        <f t="shared" ref="G330:G334" si="32">TRUNC(E330*F330,2)</f>
        <v>0</v>
      </c>
      <c r="H330" s="667"/>
    </row>
    <row r="331" spans="1:8" ht="54" x14ac:dyDescent="0.2">
      <c r="A331" s="715" t="s">
        <v>1446</v>
      </c>
      <c r="B331" s="716" t="s">
        <v>1543</v>
      </c>
      <c r="C331" s="717" t="s">
        <v>1544</v>
      </c>
      <c r="D331" s="718" t="s">
        <v>1452</v>
      </c>
      <c r="E331" s="718">
        <v>17.413</v>
      </c>
      <c r="F331" s="743"/>
      <c r="G331" s="720">
        <f t="shared" si="32"/>
        <v>0</v>
      </c>
      <c r="H331" s="667"/>
    </row>
    <row r="332" spans="1:8" ht="16.5" customHeight="1" x14ac:dyDescent="0.2">
      <c r="A332" s="715" t="s">
        <v>1446</v>
      </c>
      <c r="B332" s="716" t="s">
        <v>1494</v>
      </c>
      <c r="C332" s="717" t="s">
        <v>1495</v>
      </c>
      <c r="D332" s="718" t="s">
        <v>1452</v>
      </c>
      <c r="E332" s="718">
        <v>0.42399999999999999</v>
      </c>
      <c r="F332" s="743"/>
      <c r="G332" s="720">
        <f t="shared" si="32"/>
        <v>0</v>
      </c>
      <c r="H332" s="667"/>
    </row>
    <row r="333" spans="1:8" ht="16.5" customHeight="1" x14ac:dyDescent="0.2">
      <c r="A333" s="715" t="s">
        <v>118</v>
      </c>
      <c r="B333" s="716" t="s">
        <v>1469</v>
      </c>
      <c r="C333" s="717" t="s">
        <v>1470</v>
      </c>
      <c r="D333" s="718" t="s">
        <v>97</v>
      </c>
      <c r="E333" s="718">
        <v>0.72</v>
      </c>
      <c r="F333" s="743"/>
      <c r="G333" s="720">
        <f t="shared" si="32"/>
        <v>0</v>
      </c>
      <c r="H333" s="667"/>
    </row>
    <row r="334" spans="1:8" ht="16.5" customHeight="1" x14ac:dyDescent="0.2">
      <c r="A334" s="715" t="s">
        <v>118</v>
      </c>
      <c r="B334" s="716" t="s">
        <v>1471</v>
      </c>
      <c r="C334" s="717" t="s">
        <v>1472</v>
      </c>
      <c r="D334" s="718" t="s">
        <v>97</v>
      </c>
      <c r="E334" s="718">
        <v>0.36</v>
      </c>
      <c r="F334" s="743"/>
      <c r="G334" s="720">
        <f t="shared" si="32"/>
        <v>0</v>
      </c>
      <c r="H334" s="667"/>
    </row>
    <row r="335" spans="1:8" ht="16.5" customHeight="1" x14ac:dyDescent="0.2">
      <c r="A335" s="722" t="s">
        <v>150</v>
      </c>
      <c r="B335" s="723"/>
      <c r="C335" s="723"/>
      <c r="D335" s="723"/>
      <c r="E335" s="723"/>
      <c r="F335" s="724"/>
      <c r="G335" s="725">
        <f>SUM(G330:G334)</f>
        <v>0</v>
      </c>
      <c r="H335" s="667"/>
    </row>
    <row r="336" spans="1:8" ht="16.5" customHeight="1" x14ac:dyDescent="0.2">
      <c r="A336" s="727"/>
      <c r="B336" s="711"/>
      <c r="C336" s="711"/>
      <c r="D336" s="711"/>
      <c r="E336" s="711"/>
      <c r="F336" s="719"/>
      <c r="G336" s="728"/>
      <c r="H336" s="667"/>
    </row>
    <row r="337" spans="1:8" ht="36" x14ac:dyDescent="0.25">
      <c r="A337" s="703" t="s">
        <v>226</v>
      </c>
      <c r="B337" s="704" t="s">
        <v>422</v>
      </c>
      <c r="C337" s="726" t="s">
        <v>423</v>
      </c>
      <c r="D337" s="706" t="s">
        <v>109</v>
      </c>
      <c r="E337" s="707"/>
      <c r="F337" s="708"/>
      <c r="G337" s="709">
        <f>G344</f>
        <v>0</v>
      </c>
      <c r="H337" s="667"/>
    </row>
    <row r="338" spans="1:8" ht="16.5" customHeight="1" x14ac:dyDescent="0.2">
      <c r="A338" s="710"/>
      <c r="B338" s="711"/>
      <c r="C338" s="711"/>
      <c r="D338" s="711"/>
      <c r="E338" s="711"/>
      <c r="F338" s="711"/>
      <c r="G338" s="712"/>
      <c r="H338" s="667"/>
    </row>
    <row r="339" spans="1:8" ht="16.5" customHeight="1" x14ac:dyDescent="0.2">
      <c r="A339" s="713" t="s">
        <v>145</v>
      </c>
      <c r="B339" s="714"/>
      <c r="C339" s="711" t="s">
        <v>96</v>
      </c>
      <c r="D339" s="711" t="s">
        <v>146</v>
      </c>
      <c r="E339" s="711" t="s">
        <v>147</v>
      </c>
      <c r="F339" s="711" t="s">
        <v>148</v>
      </c>
      <c r="G339" s="712" t="s">
        <v>149</v>
      </c>
      <c r="H339" s="667"/>
    </row>
    <row r="340" spans="1:8" ht="16.5" customHeight="1" x14ac:dyDescent="0.2">
      <c r="A340" s="715" t="s">
        <v>1446</v>
      </c>
      <c r="B340" s="716" t="s">
        <v>1547</v>
      </c>
      <c r="C340" s="717" t="s">
        <v>1548</v>
      </c>
      <c r="D340" s="718" t="s">
        <v>1460</v>
      </c>
      <c r="E340" s="718">
        <v>3</v>
      </c>
      <c r="F340" s="743"/>
      <c r="G340" s="720">
        <f t="shared" ref="G340:G343" si="33">TRUNC(E340*F340,2)</f>
        <v>0</v>
      </c>
      <c r="H340" s="667"/>
    </row>
    <row r="341" spans="1:8" ht="16.5" customHeight="1" x14ac:dyDescent="0.2">
      <c r="A341" s="715" t="s">
        <v>1446</v>
      </c>
      <c r="B341" s="716" t="s">
        <v>1549</v>
      </c>
      <c r="C341" s="717" t="s">
        <v>1550</v>
      </c>
      <c r="D341" s="718" t="s">
        <v>353</v>
      </c>
      <c r="E341" s="718">
        <v>1</v>
      </c>
      <c r="F341" s="743"/>
      <c r="G341" s="720">
        <f t="shared" si="33"/>
        <v>0</v>
      </c>
      <c r="H341" s="667"/>
    </row>
    <row r="342" spans="1:8" ht="16.5" customHeight="1" x14ac:dyDescent="0.2">
      <c r="A342" s="715" t="s">
        <v>118</v>
      </c>
      <c r="B342" s="716" t="s">
        <v>1551</v>
      </c>
      <c r="C342" s="717" t="s">
        <v>1552</v>
      </c>
      <c r="D342" s="718" t="s">
        <v>97</v>
      </c>
      <c r="E342" s="718">
        <v>0.35</v>
      </c>
      <c r="F342" s="743"/>
      <c r="G342" s="720">
        <f t="shared" si="33"/>
        <v>0</v>
      </c>
      <c r="H342" s="667"/>
    </row>
    <row r="343" spans="1:8" ht="16.5" customHeight="1" x14ac:dyDescent="0.2">
      <c r="A343" s="715" t="s">
        <v>118</v>
      </c>
      <c r="B343" s="716" t="s">
        <v>1471</v>
      </c>
      <c r="C343" s="717" t="s">
        <v>1472</v>
      </c>
      <c r="D343" s="718" t="s">
        <v>97</v>
      </c>
      <c r="E343" s="718">
        <v>0.6</v>
      </c>
      <c r="F343" s="743"/>
      <c r="G343" s="720">
        <f t="shared" si="33"/>
        <v>0</v>
      </c>
      <c r="H343" s="667"/>
    </row>
    <row r="344" spans="1:8" ht="16.5" customHeight="1" x14ac:dyDescent="0.2">
      <c r="A344" s="722" t="s">
        <v>150</v>
      </c>
      <c r="B344" s="723"/>
      <c r="C344" s="723"/>
      <c r="D344" s="723"/>
      <c r="E344" s="723"/>
      <c r="F344" s="724"/>
      <c r="G344" s="725">
        <f>SUM(G340:G343)</f>
        <v>0</v>
      </c>
      <c r="H344" s="667"/>
    </row>
    <row r="345" spans="1:8" ht="16.5" customHeight="1" x14ac:dyDescent="0.2">
      <c r="A345" s="727"/>
      <c r="B345" s="711"/>
      <c r="C345" s="711"/>
      <c r="D345" s="711"/>
      <c r="E345" s="711"/>
      <c r="F345" s="719"/>
      <c r="G345" s="728"/>
      <c r="H345" s="667"/>
    </row>
    <row r="346" spans="1:8" ht="36" x14ac:dyDescent="0.25">
      <c r="A346" s="703" t="s">
        <v>226</v>
      </c>
      <c r="B346" s="704" t="s">
        <v>424</v>
      </c>
      <c r="C346" s="726" t="s">
        <v>425</v>
      </c>
      <c r="D346" s="706" t="s">
        <v>109</v>
      </c>
      <c r="E346" s="707"/>
      <c r="F346" s="708"/>
      <c r="G346" s="709">
        <f>G350</f>
        <v>0</v>
      </c>
      <c r="H346" s="667"/>
    </row>
    <row r="347" spans="1:8" ht="16.5" customHeight="1" x14ac:dyDescent="0.2">
      <c r="A347" s="710"/>
      <c r="B347" s="711"/>
      <c r="C347" s="711"/>
      <c r="D347" s="711"/>
      <c r="E347" s="711"/>
      <c r="F347" s="711"/>
      <c r="G347" s="712"/>
      <c r="H347" s="667"/>
    </row>
    <row r="348" spans="1:8" ht="16.5" customHeight="1" x14ac:dyDescent="0.2">
      <c r="A348" s="713" t="s">
        <v>145</v>
      </c>
      <c r="B348" s="714"/>
      <c r="C348" s="711" t="s">
        <v>96</v>
      </c>
      <c r="D348" s="711" t="s">
        <v>146</v>
      </c>
      <c r="E348" s="711" t="s">
        <v>147</v>
      </c>
      <c r="F348" s="711" t="s">
        <v>148</v>
      </c>
      <c r="G348" s="712" t="s">
        <v>149</v>
      </c>
      <c r="H348" s="667"/>
    </row>
    <row r="349" spans="1:8" ht="16.5" customHeight="1" x14ac:dyDescent="0.2">
      <c r="A349" s="715" t="s">
        <v>118</v>
      </c>
      <c r="B349" s="716" t="s">
        <v>1553</v>
      </c>
      <c r="C349" s="717" t="s">
        <v>1554</v>
      </c>
      <c r="D349" s="718" t="s">
        <v>14</v>
      </c>
      <c r="E349" s="718">
        <v>0.53</v>
      </c>
      <c r="F349" s="743"/>
      <c r="G349" s="720">
        <f t="shared" ref="G349" si="34">TRUNC(E349*F349,2)</f>
        <v>0</v>
      </c>
      <c r="H349" s="667"/>
    </row>
    <row r="350" spans="1:8" ht="16.5" customHeight="1" x14ac:dyDescent="0.2">
      <c r="A350" s="722" t="s">
        <v>150</v>
      </c>
      <c r="B350" s="723"/>
      <c r="C350" s="723"/>
      <c r="D350" s="723"/>
      <c r="E350" s="723"/>
      <c r="F350" s="724"/>
      <c r="G350" s="725">
        <f>SUM(G349:G349)</f>
        <v>0</v>
      </c>
      <c r="H350" s="667"/>
    </row>
    <row r="351" spans="1:8" ht="16.5" customHeight="1" x14ac:dyDescent="0.2">
      <c r="A351" s="727"/>
      <c r="B351" s="711"/>
      <c r="C351" s="711"/>
      <c r="D351" s="711"/>
      <c r="E351" s="711"/>
      <c r="F351" s="719"/>
      <c r="G351" s="728"/>
      <c r="H351" s="667"/>
    </row>
    <row r="352" spans="1:8" ht="54" x14ac:dyDescent="0.25">
      <c r="A352" s="703" t="s">
        <v>226</v>
      </c>
      <c r="B352" s="704" t="s">
        <v>427</v>
      </c>
      <c r="C352" s="726" t="s">
        <v>428</v>
      </c>
      <c r="D352" s="706" t="s">
        <v>109</v>
      </c>
      <c r="E352" s="707"/>
      <c r="F352" s="708"/>
      <c r="G352" s="709">
        <f>G365</f>
        <v>0</v>
      </c>
      <c r="H352" s="667"/>
    </row>
    <row r="353" spans="1:8" ht="16.5" customHeight="1" x14ac:dyDescent="0.2">
      <c r="A353" s="710"/>
      <c r="B353" s="711"/>
      <c r="C353" s="711"/>
      <c r="D353" s="711"/>
      <c r="E353" s="711"/>
      <c r="F353" s="711"/>
      <c r="G353" s="712"/>
      <c r="H353" s="667"/>
    </row>
    <row r="354" spans="1:8" ht="16.5" customHeight="1" x14ac:dyDescent="0.2">
      <c r="A354" s="713" t="s">
        <v>145</v>
      </c>
      <c r="B354" s="714"/>
      <c r="C354" s="711" t="s">
        <v>96</v>
      </c>
      <c r="D354" s="711" t="s">
        <v>146</v>
      </c>
      <c r="E354" s="711" t="s">
        <v>147</v>
      </c>
      <c r="F354" s="711" t="s">
        <v>148</v>
      </c>
      <c r="G354" s="712" t="s">
        <v>149</v>
      </c>
      <c r="H354" s="667"/>
    </row>
    <row r="355" spans="1:8" ht="16.5" customHeight="1" x14ac:dyDescent="0.2">
      <c r="A355" s="715" t="s">
        <v>118</v>
      </c>
      <c r="B355" s="716" t="s">
        <v>1555</v>
      </c>
      <c r="C355" s="717" t="s">
        <v>1556</v>
      </c>
      <c r="D355" s="718" t="s">
        <v>1557</v>
      </c>
      <c r="E355" s="718">
        <v>4.03</v>
      </c>
      <c r="F355" s="743"/>
      <c r="G355" s="720">
        <f t="shared" ref="G355:G364" si="35">TRUNC(E355*F355,2)</f>
        <v>0</v>
      </c>
      <c r="H355" s="667"/>
    </row>
    <row r="356" spans="1:8" ht="16.5" customHeight="1" x14ac:dyDescent="0.2">
      <c r="A356" s="715" t="s">
        <v>1446</v>
      </c>
      <c r="B356" s="716" t="s">
        <v>1558</v>
      </c>
      <c r="C356" s="717" t="s">
        <v>1559</v>
      </c>
      <c r="D356" s="718" t="s">
        <v>1457</v>
      </c>
      <c r="E356" s="718">
        <v>0.32800000000000001</v>
      </c>
      <c r="F356" s="743"/>
      <c r="G356" s="720">
        <f t="shared" si="35"/>
        <v>0</v>
      </c>
      <c r="H356" s="667"/>
    </row>
    <row r="357" spans="1:8" ht="16.5" customHeight="1" x14ac:dyDescent="0.2">
      <c r="A357" s="715" t="s">
        <v>1446</v>
      </c>
      <c r="B357" s="716" t="s">
        <v>1560</v>
      </c>
      <c r="C357" s="717" t="s">
        <v>1561</v>
      </c>
      <c r="D357" s="718" t="s">
        <v>1457</v>
      </c>
      <c r="E357" s="718">
        <v>0.32800000000000001</v>
      </c>
      <c r="F357" s="743"/>
      <c r="G357" s="720">
        <f t="shared" si="35"/>
        <v>0</v>
      </c>
      <c r="H357" s="667"/>
    </row>
    <row r="358" spans="1:8" ht="16.5" customHeight="1" x14ac:dyDescent="0.2">
      <c r="A358" s="715" t="s">
        <v>1446</v>
      </c>
      <c r="B358" s="716" t="s">
        <v>1562</v>
      </c>
      <c r="C358" s="717" t="s">
        <v>1563</v>
      </c>
      <c r="D358" s="718" t="s">
        <v>1452</v>
      </c>
      <c r="E358" s="718">
        <v>1</v>
      </c>
      <c r="F358" s="743"/>
      <c r="G358" s="720">
        <f t="shared" si="35"/>
        <v>0</v>
      </c>
      <c r="H358" s="667"/>
    </row>
    <row r="359" spans="1:8" ht="16.5" customHeight="1" x14ac:dyDescent="0.2">
      <c r="A359" s="715" t="s">
        <v>1446</v>
      </c>
      <c r="B359" s="716" t="s">
        <v>1564</v>
      </c>
      <c r="C359" s="717" t="s">
        <v>1565</v>
      </c>
      <c r="D359" s="718" t="s">
        <v>1460</v>
      </c>
      <c r="E359" s="718">
        <v>2.25</v>
      </c>
      <c r="F359" s="743"/>
      <c r="G359" s="720">
        <f t="shared" si="35"/>
        <v>0</v>
      </c>
      <c r="H359" s="667"/>
    </row>
    <row r="360" spans="1:8" ht="16.5" customHeight="1" x14ac:dyDescent="0.2">
      <c r="A360" s="715" t="s">
        <v>1446</v>
      </c>
      <c r="B360" s="716" t="s">
        <v>1566</v>
      </c>
      <c r="C360" s="717" t="s">
        <v>1567</v>
      </c>
      <c r="D360" s="718" t="s">
        <v>1568</v>
      </c>
      <c r="E360" s="718">
        <v>2.77</v>
      </c>
      <c r="F360" s="743"/>
      <c r="G360" s="720">
        <f t="shared" si="35"/>
        <v>0</v>
      </c>
      <c r="H360" s="667"/>
    </row>
    <row r="361" spans="1:8" ht="16.5" customHeight="1" x14ac:dyDescent="0.2">
      <c r="A361" s="715" t="s">
        <v>118</v>
      </c>
      <c r="B361" s="716" t="s">
        <v>1469</v>
      </c>
      <c r="C361" s="717" t="s">
        <v>1470</v>
      </c>
      <c r="D361" s="718" t="s">
        <v>97</v>
      </c>
      <c r="E361" s="718">
        <v>0.312</v>
      </c>
      <c r="F361" s="743"/>
      <c r="G361" s="720">
        <f t="shared" si="35"/>
        <v>0</v>
      </c>
      <c r="H361" s="667"/>
    </row>
    <row r="362" spans="1:8" ht="16.5" customHeight="1" x14ac:dyDescent="0.2">
      <c r="A362" s="715" t="s">
        <v>118</v>
      </c>
      <c r="B362" s="716" t="s">
        <v>1551</v>
      </c>
      <c r="C362" s="717" t="s">
        <v>1552</v>
      </c>
      <c r="D362" s="718" t="s">
        <v>97</v>
      </c>
      <c r="E362" s="718">
        <v>2.77</v>
      </c>
      <c r="F362" s="743"/>
      <c r="G362" s="720">
        <f t="shared" si="35"/>
        <v>0</v>
      </c>
      <c r="H362" s="667"/>
    </row>
    <row r="363" spans="1:8" ht="16.5" customHeight="1" x14ac:dyDescent="0.2">
      <c r="A363" s="715" t="s">
        <v>118</v>
      </c>
      <c r="B363" s="716" t="s">
        <v>1569</v>
      </c>
      <c r="C363" s="717" t="s">
        <v>1570</v>
      </c>
      <c r="D363" s="718" t="s">
        <v>109</v>
      </c>
      <c r="E363" s="718">
        <v>2</v>
      </c>
      <c r="F363" s="743"/>
      <c r="G363" s="720">
        <f t="shared" si="35"/>
        <v>0</v>
      </c>
      <c r="H363" s="667"/>
    </row>
    <row r="364" spans="1:8" ht="16.5" customHeight="1" x14ac:dyDescent="0.2">
      <c r="A364" s="715" t="s">
        <v>118</v>
      </c>
      <c r="B364" s="716" t="s">
        <v>1571</v>
      </c>
      <c r="C364" s="717" t="s">
        <v>1572</v>
      </c>
      <c r="D364" s="718" t="s">
        <v>109</v>
      </c>
      <c r="E364" s="718">
        <v>2</v>
      </c>
      <c r="F364" s="743"/>
      <c r="G364" s="720">
        <f t="shared" si="35"/>
        <v>0</v>
      </c>
      <c r="H364" s="667"/>
    </row>
    <row r="365" spans="1:8" ht="16.5" customHeight="1" x14ac:dyDescent="0.2">
      <c r="A365" s="722" t="s">
        <v>150</v>
      </c>
      <c r="B365" s="723"/>
      <c r="C365" s="723"/>
      <c r="D365" s="723"/>
      <c r="E365" s="723"/>
      <c r="F365" s="724"/>
      <c r="G365" s="725">
        <f>SUM(G355:G364)</f>
        <v>0</v>
      </c>
      <c r="H365" s="667"/>
    </row>
    <row r="366" spans="1:8" ht="16.5" customHeight="1" x14ac:dyDescent="0.2">
      <c r="A366" s="727"/>
      <c r="B366" s="711"/>
      <c r="C366" s="711"/>
      <c r="D366" s="711"/>
      <c r="E366" s="711"/>
      <c r="F366" s="719"/>
      <c r="G366" s="728"/>
      <c r="H366" s="667"/>
    </row>
    <row r="367" spans="1:8" ht="54" x14ac:dyDescent="0.25">
      <c r="A367" s="703" t="s">
        <v>226</v>
      </c>
      <c r="B367" s="704" t="s">
        <v>429</v>
      </c>
      <c r="C367" s="726" t="s">
        <v>430</v>
      </c>
      <c r="D367" s="706" t="s">
        <v>109</v>
      </c>
      <c r="E367" s="707"/>
      <c r="F367" s="708"/>
      <c r="G367" s="709">
        <f>G380</f>
        <v>0</v>
      </c>
      <c r="H367" s="667"/>
    </row>
    <row r="368" spans="1:8" ht="16.5" customHeight="1" x14ac:dyDescent="0.2">
      <c r="A368" s="710"/>
      <c r="B368" s="711"/>
      <c r="C368" s="711"/>
      <c r="D368" s="711"/>
      <c r="E368" s="711"/>
      <c r="F368" s="711"/>
      <c r="G368" s="712"/>
      <c r="H368" s="667"/>
    </row>
    <row r="369" spans="1:8" ht="16.5" customHeight="1" x14ac:dyDescent="0.2">
      <c r="A369" s="713" t="s">
        <v>145</v>
      </c>
      <c r="B369" s="714"/>
      <c r="C369" s="711" t="s">
        <v>96</v>
      </c>
      <c r="D369" s="711" t="s">
        <v>146</v>
      </c>
      <c r="E369" s="711" t="s">
        <v>147</v>
      </c>
      <c r="F369" s="711" t="s">
        <v>148</v>
      </c>
      <c r="G369" s="712" t="s">
        <v>149</v>
      </c>
      <c r="H369" s="667"/>
    </row>
    <row r="370" spans="1:8" ht="54" x14ac:dyDescent="0.2">
      <c r="A370" s="715" t="s">
        <v>118</v>
      </c>
      <c r="B370" s="716" t="s">
        <v>1555</v>
      </c>
      <c r="C370" s="717" t="s">
        <v>1556</v>
      </c>
      <c r="D370" s="718" t="s">
        <v>1557</v>
      </c>
      <c r="E370" s="718">
        <v>4.03</v>
      </c>
      <c r="F370" s="743"/>
      <c r="G370" s="720">
        <f t="shared" ref="G370:G379" si="36">TRUNC(E370*F370,2)</f>
        <v>0</v>
      </c>
      <c r="H370" s="667"/>
    </row>
    <row r="371" spans="1:8" ht="18" customHeight="1" x14ac:dyDescent="0.2">
      <c r="A371" s="715" t="s">
        <v>1446</v>
      </c>
      <c r="B371" s="716" t="s">
        <v>1558</v>
      </c>
      <c r="C371" s="717" t="s">
        <v>1559</v>
      </c>
      <c r="D371" s="718" t="s">
        <v>1457</v>
      </c>
      <c r="E371" s="718">
        <v>0.32800000000000001</v>
      </c>
      <c r="F371" s="743"/>
      <c r="G371" s="720">
        <f t="shared" si="36"/>
        <v>0</v>
      </c>
      <c r="H371" s="667"/>
    </row>
    <row r="372" spans="1:8" ht="54" x14ac:dyDescent="0.2">
      <c r="A372" s="715" t="s">
        <v>1446</v>
      </c>
      <c r="B372" s="716" t="s">
        <v>1560</v>
      </c>
      <c r="C372" s="717" t="s">
        <v>1561</v>
      </c>
      <c r="D372" s="718" t="s">
        <v>1457</v>
      </c>
      <c r="E372" s="718">
        <v>0.32800000000000001</v>
      </c>
      <c r="F372" s="743"/>
      <c r="G372" s="720">
        <f t="shared" si="36"/>
        <v>0</v>
      </c>
      <c r="H372" s="667"/>
    </row>
    <row r="373" spans="1:8" ht="54" x14ac:dyDescent="0.2">
      <c r="A373" s="715" t="s">
        <v>1446</v>
      </c>
      <c r="B373" s="716" t="s">
        <v>1562</v>
      </c>
      <c r="C373" s="717" t="s">
        <v>1563</v>
      </c>
      <c r="D373" s="718" t="s">
        <v>1452</v>
      </c>
      <c r="E373" s="718">
        <v>1</v>
      </c>
      <c r="F373" s="743"/>
      <c r="G373" s="720">
        <f t="shared" si="36"/>
        <v>0</v>
      </c>
      <c r="H373" s="667"/>
    </row>
    <row r="374" spans="1:8" ht="36" x14ac:dyDescent="0.2">
      <c r="A374" s="715" t="s">
        <v>1446</v>
      </c>
      <c r="B374" s="716" t="s">
        <v>1564</v>
      </c>
      <c r="C374" s="717" t="s">
        <v>1565</v>
      </c>
      <c r="D374" s="718" t="s">
        <v>1460</v>
      </c>
      <c r="E374" s="718">
        <v>2.25</v>
      </c>
      <c r="F374" s="743"/>
      <c r="G374" s="720">
        <f t="shared" si="36"/>
        <v>0</v>
      </c>
      <c r="H374" s="667"/>
    </row>
    <row r="375" spans="1:8" ht="16.5" customHeight="1" x14ac:dyDescent="0.2">
      <c r="A375" s="715" t="s">
        <v>1446</v>
      </c>
      <c r="B375" s="716" t="s">
        <v>1566</v>
      </c>
      <c r="C375" s="717" t="s">
        <v>1567</v>
      </c>
      <c r="D375" s="718" t="s">
        <v>1568</v>
      </c>
      <c r="E375" s="718">
        <v>2.77</v>
      </c>
      <c r="F375" s="743"/>
      <c r="G375" s="720">
        <f t="shared" si="36"/>
        <v>0</v>
      </c>
      <c r="H375" s="667"/>
    </row>
    <row r="376" spans="1:8" ht="16.5" customHeight="1" x14ac:dyDescent="0.2">
      <c r="A376" s="715" t="s">
        <v>118</v>
      </c>
      <c r="B376" s="716" t="s">
        <v>1469</v>
      </c>
      <c r="C376" s="717" t="s">
        <v>1470</v>
      </c>
      <c r="D376" s="718" t="s">
        <v>97</v>
      </c>
      <c r="E376" s="718">
        <v>0.312</v>
      </c>
      <c r="F376" s="743"/>
      <c r="G376" s="720">
        <f t="shared" si="36"/>
        <v>0</v>
      </c>
      <c r="H376" s="667"/>
    </row>
    <row r="377" spans="1:8" ht="18" x14ac:dyDescent="0.2">
      <c r="A377" s="715" t="s">
        <v>118</v>
      </c>
      <c r="B377" s="716" t="s">
        <v>1551</v>
      </c>
      <c r="C377" s="717" t="s">
        <v>1552</v>
      </c>
      <c r="D377" s="718" t="s">
        <v>97</v>
      </c>
      <c r="E377" s="718">
        <v>2.77</v>
      </c>
      <c r="F377" s="743"/>
      <c r="G377" s="720">
        <f t="shared" si="36"/>
        <v>0</v>
      </c>
      <c r="H377" s="667"/>
    </row>
    <row r="378" spans="1:8" ht="54" x14ac:dyDescent="0.2">
      <c r="A378" s="715" t="s">
        <v>118</v>
      </c>
      <c r="B378" s="716" t="s">
        <v>1569</v>
      </c>
      <c r="C378" s="717" t="s">
        <v>1570</v>
      </c>
      <c r="D378" s="718" t="s">
        <v>109</v>
      </c>
      <c r="E378" s="718">
        <v>2</v>
      </c>
      <c r="F378" s="743"/>
      <c r="G378" s="720">
        <f t="shared" si="36"/>
        <v>0</v>
      </c>
      <c r="H378" s="667"/>
    </row>
    <row r="379" spans="1:8" ht="72" x14ac:dyDescent="0.2">
      <c r="A379" s="715" t="s">
        <v>118</v>
      </c>
      <c r="B379" s="716" t="s">
        <v>1571</v>
      </c>
      <c r="C379" s="717" t="s">
        <v>1572</v>
      </c>
      <c r="D379" s="718" t="s">
        <v>109</v>
      </c>
      <c r="E379" s="718">
        <v>2</v>
      </c>
      <c r="F379" s="743"/>
      <c r="G379" s="720">
        <f t="shared" si="36"/>
        <v>0</v>
      </c>
      <c r="H379" s="667"/>
    </row>
    <row r="380" spans="1:8" ht="16.5" customHeight="1" x14ac:dyDescent="0.2">
      <c r="A380" s="722" t="s">
        <v>150</v>
      </c>
      <c r="B380" s="723"/>
      <c r="C380" s="723"/>
      <c r="D380" s="723"/>
      <c r="E380" s="723"/>
      <c r="F380" s="724"/>
      <c r="G380" s="725">
        <f>SUM(G370:G379)</f>
        <v>0</v>
      </c>
      <c r="H380" s="667"/>
    </row>
    <row r="381" spans="1:8" ht="16.5" customHeight="1" x14ac:dyDescent="0.2">
      <c r="A381" s="727"/>
      <c r="B381" s="711"/>
      <c r="C381" s="711"/>
      <c r="D381" s="711"/>
      <c r="E381" s="711"/>
      <c r="F381" s="719"/>
      <c r="G381" s="728"/>
      <c r="H381" s="667"/>
    </row>
    <row r="382" spans="1:8" ht="36" x14ac:dyDescent="0.25">
      <c r="A382" s="703" t="s">
        <v>226</v>
      </c>
      <c r="B382" s="704" t="s">
        <v>431</v>
      </c>
      <c r="C382" s="726" t="s">
        <v>432</v>
      </c>
      <c r="D382" s="706" t="s">
        <v>109</v>
      </c>
      <c r="E382" s="707"/>
      <c r="F382" s="708"/>
      <c r="G382" s="709">
        <f>G394</f>
        <v>0</v>
      </c>
      <c r="H382" s="667"/>
    </row>
    <row r="383" spans="1:8" ht="16.5" customHeight="1" x14ac:dyDescent="0.2">
      <c r="A383" s="710"/>
      <c r="B383" s="711"/>
      <c r="C383" s="711"/>
      <c r="D383" s="711"/>
      <c r="E383" s="711"/>
      <c r="F383" s="711"/>
      <c r="G383" s="712"/>
      <c r="H383" s="667"/>
    </row>
    <row r="384" spans="1:8" ht="16.5" customHeight="1" x14ac:dyDescent="0.2">
      <c r="A384" s="713" t="s">
        <v>145</v>
      </c>
      <c r="B384" s="714"/>
      <c r="C384" s="711" t="s">
        <v>96</v>
      </c>
      <c r="D384" s="711" t="s">
        <v>146</v>
      </c>
      <c r="E384" s="711" t="s">
        <v>147</v>
      </c>
      <c r="F384" s="711" t="s">
        <v>148</v>
      </c>
      <c r="G384" s="712" t="s">
        <v>149</v>
      </c>
      <c r="H384" s="667"/>
    </row>
    <row r="385" spans="1:8" ht="54" x14ac:dyDescent="0.2">
      <c r="A385" s="715" t="s">
        <v>118</v>
      </c>
      <c r="B385" s="716" t="s">
        <v>1555</v>
      </c>
      <c r="C385" s="717" t="s">
        <v>1556</v>
      </c>
      <c r="D385" s="718" t="s">
        <v>1557</v>
      </c>
      <c r="E385" s="718">
        <v>4.03</v>
      </c>
      <c r="F385" s="743"/>
      <c r="G385" s="720">
        <f t="shared" ref="G385:G393" si="37">TRUNC(E385*F385,2)</f>
        <v>0</v>
      </c>
      <c r="H385" s="667"/>
    </row>
    <row r="386" spans="1:8" ht="18" x14ac:dyDescent="0.2">
      <c r="A386" s="715" t="s">
        <v>1446</v>
      </c>
      <c r="B386" s="716" t="s">
        <v>1558</v>
      </c>
      <c r="C386" s="717" t="s">
        <v>1559</v>
      </c>
      <c r="D386" s="718" t="s">
        <v>1457</v>
      </c>
      <c r="E386" s="718">
        <v>0.32800000000000001</v>
      </c>
      <c r="F386" s="743"/>
      <c r="G386" s="720">
        <f t="shared" si="37"/>
        <v>0</v>
      </c>
      <c r="H386" s="667"/>
    </row>
    <row r="387" spans="1:8" ht="54" x14ac:dyDescent="0.2">
      <c r="A387" s="715" t="s">
        <v>1446</v>
      </c>
      <c r="B387" s="716" t="s">
        <v>1560</v>
      </c>
      <c r="C387" s="717" t="s">
        <v>1561</v>
      </c>
      <c r="D387" s="718" t="s">
        <v>1457</v>
      </c>
      <c r="E387" s="718">
        <v>0.32800000000000001</v>
      </c>
      <c r="F387" s="743"/>
      <c r="G387" s="720">
        <f t="shared" si="37"/>
        <v>0</v>
      </c>
      <c r="H387" s="667"/>
    </row>
    <row r="388" spans="1:8" ht="36" x14ac:dyDescent="0.2">
      <c r="A388" s="715" t="s">
        <v>1446</v>
      </c>
      <c r="B388" s="716" t="s">
        <v>1564</v>
      </c>
      <c r="C388" s="717" t="s">
        <v>1565</v>
      </c>
      <c r="D388" s="718" t="s">
        <v>1460</v>
      </c>
      <c r="E388" s="718">
        <v>2.25</v>
      </c>
      <c r="F388" s="743"/>
      <c r="G388" s="720">
        <f t="shared" si="37"/>
        <v>0</v>
      </c>
      <c r="H388" s="667"/>
    </row>
    <row r="389" spans="1:8" ht="16.5" customHeight="1" x14ac:dyDescent="0.2">
      <c r="A389" s="715" t="s">
        <v>1446</v>
      </c>
      <c r="B389" s="716" t="s">
        <v>1566</v>
      </c>
      <c r="C389" s="717" t="s">
        <v>1567</v>
      </c>
      <c r="D389" s="718" t="s">
        <v>1568</v>
      </c>
      <c r="E389" s="718">
        <v>2.77</v>
      </c>
      <c r="F389" s="743"/>
      <c r="G389" s="720">
        <f t="shared" si="37"/>
        <v>0</v>
      </c>
      <c r="H389" s="667"/>
    </row>
    <row r="390" spans="1:8" ht="16.5" customHeight="1" x14ac:dyDescent="0.2">
      <c r="A390" s="715" t="s">
        <v>118</v>
      </c>
      <c r="B390" s="716" t="s">
        <v>1469</v>
      </c>
      <c r="C390" s="717" t="s">
        <v>1470</v>
      </c>
      <c r="D390" s="718" t="s">
        <v>97</v>
      </c>
      <c r="E390" s="718">
        <v>0.312</v>
      </c>
      <c r="F390" s="743"/>
      <c r="G390" s="720">
        <f t="shared" si="37"/>
        <v>0</v>
      </c>
      <c r="H390" s="667"/>
    </row>
    <row r="391" spans="1:8" ht="18" x14ac:dyDescent="0.2">
      <c r="A391" s="715" t="s">
        <v>118</v>
      </c>
      <c r="B391" s="716" t="s">
        <v>1551</v>
      </c>
      <c r="C391" s="717" t="s">
        <v>1552</v>
      </c>
      <c r="D391" s="718" t="s">
        <v>97</v>
      </c>
      <c r="E391" s="718">
        <v>2.77</v>
      </c>
      <c r="F391" s="743"/>
      <c r="G391" s="720">
        <f t="shared" si="37"/>
        <v>0</v>
      </c>
      <c r="H391" s="667"/>
    </row>
    <row r="392" spans="1:8" ht="54" x14ac:dyDescent="0.2">
      <c r="A392" s="715" t="s">
        <v>118</v>
      </c>
      <c r="B392" s="716" t="s">
        <v>1569</v>
      </c>
      <c r="C392" s="717" t="s">
        <v>1570</v>
      </c>
      <c r="D392" s="718" t="s">
        <v>109</v>
      </c>
      <c r="E392" s="718">
        <v>2</v>
      </c>
      <c r="F392" s="743"/>
      <c r="G392" s="720">
        <f t="shared" si="37"/>
        <v>0</v>
      </c>
      <c r="H392" s="667"/>
    </row>
    <row r="393" spans="1:8" ht="72" x14ac:dyDescent="0.2">
      <c r="A393" s="715" t="s">
        <v>118</v>
      </c>
      <c r="B393" s="716" t="s">
        <v>1571</v>
      </c>
      <c r="C393" s="717" t="s">
        <v>1572</v>
      </c>
      <c r="D393" s="718" t="s">
        <v>109</v>
      </c>
      <c r="E393" s="718">
        <v>2</v>
      </c>
      <c r="F393" s="743"/>
      <c r="G393" s="720">
        <f t="shared" si="37"/>
        <v>0</v>
      </c>
      <c r="H393" s="667"/>
    </row>
    <row r="394" spans="1:8" ht="16.5" customHeight="1" x14ac:dyDescent="0.2">
      <c r="A394" s="722" t="s">
        <v>150</v>
      </c>
      <c r="B394" s="723"/>
      <c r="C394" s="723"/>
      <c r="D394" s="723"/>
      <c r="E394" s="723"/>
      <c r="F394" s="724"/>
      <c r="G394" s="725">
        <f>SUM(G385:G393)</f>
        <v>0</v>
      </c>
      <c r="H394" s="667"/>
    </row>
    <row r="395" spans="1:8" ht="16.5" customHeight="1" x14ac:dyDescent="0.2">
      <c r="A395" s="727"/>
      <c r="B395" s="711"/>
      <c r="C395" s="711"/>
      <c r="D395" s="711"/>
      <c r="E395" s="711"/>
      <c r="F395" s="719"/>
      <c r="G395" s="728"/>
      <c r="H395" s="667"/>
    </row>
    <row r="396" spans="1:8" ht="18" x14ac:dyDescent="0.25">
      <c r="A396" s="703" t="s">
        <v>226</v>
      </c>
      <c r="B396" s="704" t="s">
        <v>433</v>
      </c>
      <c r="C396" s="726" t="s">
        <v>434</v>
      </c>
      <c r="D396" s="706" t="s">
        <v>109</v>
      </c>
      <c r="E396" s="707"/>
      <c r="F396" s="708"/>
      <c r="G396" s="709">
        <f>G402</f>
        <v>0</v>
      </c>
      <c r="H396" s="667"/>
    </row>
    <row r="397" spans="1:8" ht="16.5" customHeight="1" x14ac:dyDescent="0.2">
      <c r="A397" s="710"/>
      <c r="B397" s="711"/>
      <c r="C397" s="711"/>
      <c r="D397" s="711"/>
      <c r="E397" s="711"/>
      <c r="F397" s="711"/>
      <c r="G397" s="712"/>
      <c r="H397" s="667"/>
    </row>
    <row r="398" spans="1:8" ht="16.5" customHeight="1" x14ac:dyDescent="0.2">
      <c r="A398" s="713" t="s">
        <v>145</v>
      </c>
      <c r="B398" s="714"/>
      <c r="C398" s="711" t="s">
        <v>96</v>
      </c>
      <c r="D398" s="711" t="s">
        <v>146</v>
      </c>
      <c r="E398" s="711" t="s">
        <v>147</v>
      </c>
      <c r="F398" s="711" t="s">
        <v>148</v>
      </c>
      <c r="G398" s="712" t="s">
        <v>149</v>
      </c>
      <c r="H398" s="667"/>
    </row>
    <row r="399" spans="1:8" ht="16.5" customHeight="1" x14ac:dyDescent="0.2">
      <c r="A399" s="715" t="s">
        <v>118</v>
      </c>
      <c r="B399" s="716" t="s">
        <v>1573</v>
      </c>
      <c r="C399" s="717" t="s">
        <v>1574</v>
      </c>
      <c r="D399" s="718" t="s">
        <v>97</v>
      </c>
      <c r="E399" s="718">
        <v>1.5</v>
      </c>
      <c r="F399" s="743"/>
      <c r="G399" s="720">
        <f t="shared" ref="G399:G401" si="38">TRUNC(E399*F399,2)</f>
        <v>0</v>
      </c>
      <c r="H399" s="667"/>
    </row>
    <row r="400" spans="1:8" ht="16.5" customHeight="1" x14ac:dyDescent="0.2">
      <c r="A400" s="715" t="s">
        <v>118</v>
      </c>
      <c r="B400" s="716" t="s">
        <v>1551</v>
      </c>
      <c r="C400" s="717" t="s">
        <v>1552</v>
      </c>
      <c r="D400" s="718" t="s">
        <v>97</v>
      </c>
      <c r="E400" s="718">
        <v>1.5</v>
      </c>
      <c r="F400" s="743"/>
      <c r="G400" s="720">
        <f t="shared" si="38"/>
        <v>0</v>
      </c>
      <c r="H400" s="667"/>
    </row>
    <row r="401" spans="1:7" ht="18" x14ac:dyDescent="0.2">
      <c r="A401" s="715" t="s">
        <v>119</v>
      </c>
      <c r="B401" s="716" t="s">
        <v>1575</v>
      </c>
      <c r="C401" s="717" t="s">
        <v>1936</v>
      </c>
      <c r="D401" s="718" t="s">
        <v>109</v>
      </c>
      <c r="E401" s="718">
        <v>1</v>
      </c>
      <c r="F401" s="743"/>
      <c r="G401" s="720">
        <f t="shared" si="38"/>
        <v>0</v>
      </c>
    </row>
    <row r="402" spans="1:7" ht="18" x14ac:dyDescent="0.2">
      <c r="A402" s="722" t="s">
        <v>150</v>
      </c>
      <c r="B402" s="723"/>
      <c r="C402" s="723"/>
      <c r="D402" s="723"/>
      <c r="E402" s="723"/>
      <c r="F402" s="724"/>
      <c r="G402" s="725">
        <f>SUM(G399:G401)</f>
        <v>0</v>
      </c>
    </row>
    <row r="403" spans="1:7" x14ac:dyDescent="0.2">
      <c r="A403" s="729"/>
      <c r="B403" s="730"/>
      <c r="C403" s="730"/>
      <c r="D403" s="730"/>
      <c r="E403" s="730"/>
      <c r="F403" s="730"/>
      <c r="G403" s="731"/>
    </row>
    <row r="404" spans="1:7" ht="72" x14ac:dyDescent="0.25">
      <c r="A404" s="703" t="s">
        <v>226</v>
      </c>
      <c r="B404" s="704" t="s">
        <v>435</v>
      </c>
      <c r="C404" s="726" t="s">
        <v>436</v>
      </c>
      <c r="D404" s="706" t="s">
        <v>109</v>
      </c>
      <c r="E404" s="707"/>
      <c r="F404" s="708"/>
      <c r="G404" s="709">
        <f>G410</f>
        <v>0</v>
      </c>
    </row>
    <row r="405" spans="1:7" ht="18" x14ac:dyDescent="0.2">
      <c r="A405" s="710"/>
      <c r="B405" s="711"/>
      <c r="C405" s="711"/>
      <c r="D405" s="711"/>
      <c r="E405" s="711"/>
      <c r="F405" s="711"/>
      <c r="G405" s="712"/>
    </row>
    <row r="406" spans="1:7" ht="18" x14ac:dyDescent="0.2">
      <c r="A406" s="713" t="s">
        <v>145</v>
      </c>
      <c r="B406" s="714"/>
      <c r="C406" s="711" t="s">
        <v>96</v>
      </c>
      <c r="D406" s="711" t="s">
        <v>146</v>
      </c>
      <c r="E406" s="711" t="s">
        <v>147</v>
      </c>
      <c r="F406" s="711" t="s">
        <v>148</v>
      </c>
      <c r="G406" s="712" t="s">
        <v>149</v>
      </c>
    </row>
    <row r="407" spans="1:7" ht="18" x14ac:dyDescent="0.2">
      <c r="A407" s="715" t="s">
        <v>1974</v>
      </c>
      <c r="B407" s="716" t="s">
        <v>1576</v>
      </c>
      <c r="C407" s="717" t="s">
        <v>1577</v>
      </c>
      <c r="D407" s="718" t="s">
        <v>109</v>
      </c>
      <c r="E407" s="718">
        <v>1.2</v>
      </c>
      <c r="F407" s="743"/>
      <c r="G407" s="720">
        <f t="shared" ref="G407:G409" si="39">TRUNC(E407*F407,2)</f>
        <v>0</v>
      </c>
    </row>
    <row r="408" spans="1:7" ht="36" x14ac:dyDescent="0.2">
      <c r="A408" s="715" t="s">
        <v>118</v>
      </c>
      <c r="B408" s="716" t="s">
        <v>1573</v>
      </c>
      <c r="C408" s="717" t="s">
        <v>1574</v>
      </c>
      <c r="D408" s="718" t="s">
        <v>97</v>
      </c>
      <c r="E408" s="718">
        <v>2.5</v>
      </c>
      <c r="F408" s="743"/>
      <c r="G408" s="720">
        <f t="shared" si="39"/>
        <v>0</v>
      </c>
    </row>
    <row r="409" spans="1:7" ht="18" x14ac:dyDescent="0.2">
      <c r="A409" s="715" t="s">
        <v>118</v>
      </c>
      <c r="B409" s="716" t="s">
        <v>1551</v>
      </c>
      <c r="C409" s="717" t="s">
        <v>1552</v>
      </c>
      <c r="D409" s="718" t="s">
        <v>97</v>
      </c>
      <c r="E409" s="718">
        <v>2.5</v>
      </c>
      <c r="F409" s="743"/>
      <c r="G409" s="720">
        <f t="shared" si="39"/>
        <v>0</v>
      </c>
    </row>
    <row r="410" spans="1:7" ht="18" x14ac:dyDescent="0.2">
      <c r="A410" s="722" t="s">
        <v>150</v>
      </c>
      <c r="B410" s="723"/>
      <c r="C410" s="723"/>
      <c r="D410" s="723"/>
      <c r="E410" s="723"/>
      <c r="F410" s="724"/>
      <c r="G410" s="725">
        <f>SUM(G407:G409)</f>
        <v>0</v>
      </c>
    </row>
    <row r="411" spans="1:7" x14ac:dyDescent="0.2">
      <c r="A411" s="729"/>
      <c r="B411" s="730"/>
      <c r="C411" s="730"/>
      <c r="D411" s="730"/>
      <c r="E411" s="730"/>
      <c r="F411" s="730"/>
      <c r="G411" s="731"/>
    </row>
    <row r="412" spans="1:7" ht="72" x14ac:dyDescent="0.25">
      <c r="A412" s="703" t="s">
        <v>226</v>
      </c>
      <c r="B412" s="704" t="s">
        <v>437</v>
      </c>
      <c r="C412" s="726" t="s">
        <v>438</v>
      </c>
      <c r="D412" s="706" t="s">
        <v>109</v>
      </c>
      <c r="E412" s="707"/>
      <c r="F412" s="708"/>
      <c r="G412" s="709">
        <f>G418</f>
        <v>0</v>
      </c>
    </row>
    <row r="413" spans="1:7" ht="18" x14ac:dyDescent="0.2">
      <c r="A413" s="710"/>
      <c r="B413" s="711"/>
      <c r="C413" s="711"/>
      <c r="D413" s="711"/>
      <c r="E413" s="711"/>
      <c r="F413" s="711"/>
      <c r="G413" s="712"/>
    </row>
    <row r="414" spans="1:7" ht="18" x14ac:dyDescent="0.2">
      <c r="A414" s="713" t="s">
        <v>145</v>
      </c>
      <c r="B414" s="714"/>
      <c r="C414" s="711" t="s">
        <v>96</v>
      </c>
      <c r="D414" s="711" t="s">
        <v>146</v>
      </c>
      <c r="E414" s="711" t="s">
        <v>147</v>
      </c>
      <c r="F414" s="711" t="s">
        <v>148</v>
      </c>
      <c r="G414" s="712" t="s">
        <v>149</v>
      </c>
    </row>
    <row r="415" spans="1:7" ht="18" x14ac:dyDescent="0.2">
      <c r="A415" s="715" t="s">
        <v>1974</v>
      </c>
      <c r="B415" s="716" t="s">
        <v>1576</v>
      </c>
      <c r="C415" s="717" t="s">
        <v>1577</v>
      </c>
      <c r="D415" s="718" t="s">
        <v>109</v>
      </c>
      <c r="E415" s="718">
        <v>1.2</v>
      </c>
      <c r="F415" s="743"/>
      <c r="G415" s="720">
        <f t="shared" ref="G415:G417" si="40">TRUNC(E415*F415,2)</f>
        <v>0</v>
      </c>
    </row>
    <row r="416" spans="1:7" ht="36" x14ac:dyDescent="0.2">
      <c r="A416" s="715" t="s">
        <v>118</v>
      </c>
      <c r="B416" s="716" t="s">
        <v>1573</v>
      </c>
      <c r="C416" s="717" t="s">
        <v>1574</v>
      </c>
      <c r="D416" s="718" t="s">
        <v>97</v>
      </c>
      <c r="E416" s="718">
        <v>2.5</v>
      </c>
      <c r="F416" s="743"/>
      <c r="G416" s="720">
        <f t="shared" si="40"/>
        <v>0</v>
      </c>
    </row>
    <row r="417" spans="1:7" ht="18" x14ac:dyDescent="0.2">
      <c r="A417" s="715" t="s">
        <v>118</v>
      </c>
      <c r="B417" s="716" t="s">
        <v>1551</v>
      </c>
      <c r="C417" s="717" t="s">
        <v>1552</v>
      </c>
      <c r="D417" s="718" t="s">
        <v>97</v>
      </c>
      <c r="E417" s="718">
        <v>2.5</v>
      </c>
      <c r="F417" s="743"/>
      <c r="G417" s="720">
        <f t="shared" si="40"/>
        <v>0</v>
      </c>
    </row>
    <row r="418" spans="1:7" ht="18" x14ac:dyDescent="0.2">
      <c r="A418" s="722" t="s">
        <v>150</v>
      </c>
      <c r="B418" s="723"/>
      <c r="C418" s="723"/>
      <c r="D418" s="723"/>
      <c r="E418" s="723"/>
      <c r="F418" s="724"/>
      <c r="G418" s="725">
        <f>SUM(G415:G417)</f>
        <v>0</v>
      </c>
    </row>
    <row r="419" spans="1:7" x14ac:dyDescent="0.2">
      <c r="A419" s="729"/>
      <c r="B419" s="730"/>
      <c r="C419" s="730"/>
      <c r="D419" s="730"/>
      <c r="E419" s="730"/>
      <c r="F419" s="730"/>
      <c r="G419" s="731"/>
    </row>
    <row r="420" spans="1:7" ht="72" x14ac:dyDescent="0.25">
      <c r="A420" s="703" t="s">
        <v>226</v>
      </c>
      <c r="B420" s="704" t="s">
        <v>439</v>
      </c>
      <c r="C420" s="726" t="s">
        <v>440</v>
      </c>
      <c r="D420" s="706" t="s">
        <v>109</v>
      </c>
      <c r="E420" s="707"/>
      <c r="F420" s="708"/>
      <c r="G420" s="709">
        <f>G426</f>
        <v>0</v>
      </c>
    </row>
    <row r="421" spans="1:7" ht="18" x14ac:dyDescent="0.2">
      <c r="A421" s="710"/>
      <c r="B421" s="711"/>
      <c r="C421" s="711"/>
      <c r="D421" s="711"/>
      <c r="E421" s="711"/>
      <c r="F421" s="711"/>
      <c r="G421" s="712"/>
    </row>
    <row r="422" spans="1:7" ht="18" x14ac:dyDescent="0.2">
      <c r="A422" s="713" t="s">
        <v>145</v>
      </c>
      <c r="B422" s="714"/>
      <c r="C422" s="711" t="s">
        <v>96</v>
      </c>
      <c r="D422" s="711" t="s">
        <v>146</v>
      </c>
      <c r="E422" s="711" t="s">
        <v>147</v>
      </c>
      <c r="F422" s="711" t="s">
        <v>148</v>
      </c>
      <c r="G422" s="712" t="s">
        <v>149</v>
      </c>
    </row>
    <row r="423" spans="1:7" ht="18" x14ac:dyDescent="0.2">
      <c r="A423" s="715" t="s">
        <v>1974</v>
      </c>
      <c r="B423" s="716" t="s">
        <v>1576</v>
      </c>
      <c r="C423" s="717" t="s">
        <v>1577</v>
      </c>
      <c r="D423" s="718" t="s">
        <v>109</v>
      </c>
      <c r="E423" s="718">
        <v>1.2</v>
      </c>
      <c r="F423" s="743"/>
      <c r="G423" s="720">
        <f t="shared" ref="G423:G425" si="41">TRUNC(E423*F423,2)</f>
        <v>0</v>
      </c>
    </row>
    <row r="424" spans="1:7" ht="36" x14ac:dyDescent="0.2">
      <c r="A424" s="715" t="s">
        <v>118</v>
      </c>
      <c r="B424" s="716" t="s">
        <v>1573</v>
      </c>
      <c r="C424" s="717" t="s">
        <v>1574</v>
      </c>
      <c r="D424" s="718" t="s">
        <v>97</v>
      </c>
      <c r="E424" s="718">
        <v>2.5</v>
      </c>
      <c r="F424" s="743"/>
      <c r="G424" s="720">
        <f t="shared" si="41"/>
        <v>0</v>
      </c>
    </row>
    <row r="425" spans="1:7" ht="18" x14ac:dyDescent="0.2">
      <c r="A425" s="715" t="s">
        <v>118</v>
      </c>
      <c r="B425" s="716" t="s">
        <v>1551</v>
      </c>
      <c r="C425" s="717" t="s">
        <v>1552</v>
      </c>
      <c r="D425" s="718" t="s">
        <v>97</v>
      </c>
      <c r="E425" s="718">
        <v>2.5</v>
      </c>
      <c r="F425" s="743"/>
      <c r="G425" s="720">
        <f t="shared" si="41"/>
        <v>0</v>
      </c>
    </row>
    <row r="426" spans="1:7" ht="18" x14ac:dyDescent="0.2">
      <c r="A426" s="722" t="s">
        <v>150</v>
      </c>
      <c r="B426" s="723"/>
      <c r="C426" s="723"/>
      <c r="D426" s="723"/>
      <c r="E426" s="723"/>
      <c r="F426" s="724"/>
      <c r="G426" s="725">
        <f>SUM(G423:G425)</f>
        <v>0</v>
      </c>
    </row>
    <row r="427" spans="1:7" x14ac:dyDescent="0.2">
      <c r="A427" s="729"/>
      <c r="B427" s="730"/>
      <c r="C427" s="730"/>
      <c r="D427" s="730"/>
      <c r="E427" s="730"/>
      <c r="F427" s="730"/>
      <c r="G427" s="731"/>
    </row>
    <row r="428" spans="1:7" ht="108" x14ac:dyDescent="0.25">
      <c r="A428" s="703" t="s">
        <v>226</v>
      </c>
      <c r="B428" s="704" t="s">
        <v>443</v>
      </c>
      <c r="C428" s="726" t="s">
        <v>444</v>
      </c>
      <c r="D428" s="706" t="s">
        <v>109</v>
      </c>
      <c r="E428" s="707"/>
      <c r="F428" s="708"/>
      <c r="G428" s="709">
        <f>G435</f>
        <v>0</v>
      </c>
    </row>
    <row r="429" spans="1:7" ht="18" x14ac:dyDescent="0.2">
      <c r="A429" s="710"/>
      <c r="B429" s="711"/>
      <c r="C429" s="711"/>
      <c r="D429" s="711"/>
      <c r="E429" s="711"/>
      <c r="F429" s="711"/>
      <c r="G429" s="712"/>
    </row>
    <row r="430" spans="1:7" ht="18" x14ac:dyDescent="0.2">
      <c r="A430" s="713" t="s">
        <v>145</v>
      </c>
      <c r="B430" s="714"/>
      <c r="C430" s="711" t="s">
        <v>96</v>
      </c>
      <c r="D430" s="711" t="s">
        <v>146</v>
      </c>
      <c r="E430" s="711" t="s">
        <v>147</v>
      </c>
      <c r="F430" s="711" t="s">
        <v>148</v>
      </c>
      <c r="G430" s="712" t="s">
        <v>149</v>
      </c>
    </row>
    <row r="431" spans="1:7" ht="36" x14ac:dyDescent="0.2">
      <c r="A431" s="715" t="s">
        <v>1446</v>
      </c>
      <c r="B431" s="716" t="s">
        <v>1578</v>
      </c>
      <c r="C431" s="717" t="s">
        <v>1579</v>
      </c>
      <c r="D431" s="718" t="s">
        <v>1452</v>
      </c>
      <c r="E431" s="718">
        <v>1</v>
      </c>
      <c r="F431" s="743"/>
      <c r="G431" s="720">
        <f t="shared" ref="G431:G434" si="42">TRUNC(E431*F431,2)</f>
        <v>0</v>
      </c>
    </row>
    <row r="432" spans="1:7" ht="108" x14ac:dyDescent="0.2">
      <c r="A432" s="715" t="s">
        <v>1446</v>
      </c>
      <c r="B432" s="716" t="s">
        <v>1580</v>
      </c>
      <c r="C432" s="717" t="s">
        <v>1581</v>
      </c>
      <c r="D432" s="718" t="s">
        <v>353</v>
      </c>
      <c r="E432" s="718">
        <v>1.06</v>
      </c>
      <c r="F432" s="743"/>
      <c r="G432" s="720">
        <f t="shared" si="42"/>
        <v>0</v>
      </c>
    </row>
    <row r="433" spans="1:7" ht="36" x14ac:dyDescent="0.2">
      <c r="A433" s="715" t="s">
        <v>118</v>
      </c>
      <c r="B433" s="716" t="s">
        <v>1582</v>
      </c>
      <c r="C433" s="717" t="s">
        <v>1583</v>
      </c>
      <c r="D433" s="718" t="s">
        <v>97</v>
      </c>
      <c r="E433" s="718">
        <v>0.22</v>
      </c>
      <c r="F433" s="743"/>
      <c r="G433" s="720">
        <f t="shared" si="42"/>
        <v>0</v>
      </c>
    </row>
    <row r="434" spans="1:7" ht="18" x14ac:dyDescent="0.2">
      <c r="A434" s="715" t="s">
        <v>118</v>
      </c>
      <c r="B434" s="716" t="s">
        <v>1471</v>
      </c>
      <c r="C434" s="717" t="s">
        <v>1472</v>
      </c>
      <c r="D434" s="718" t="s">
        <v>97</v>
      </c>
      <c r="E434" s="718">
        <v>0.22</v>
      </c>
      <c r="F434" s="743"/>
      <c r="G434" s="720">
        <f t="shared" si="42"/>
        <v>0</v>
      </c>
    </row>
    <row r="435" spans="1:7" ht="18" x14ac:dyDescent="0.2">
      <c r="A435" s="722" t="s">
        <v>150</v>
      </c>
      <c r="B435" s="723"/>
      <c r="C435" s="723"/>
      <c r="D435" s="723"/>
      <c r="E435" s="723"/>
      <c r="F435" s="724"/>
      <c r="G435" s="725">
        <f>SUM(G431:G434)</f>
        <v>0</v>
      </c>
    </row>
    <row r="436" spans="1:7" x14ac:dyDescent="0.2">
      <c r="A436" s="729"/>
      <c r="B436" s="730"/>
      <c r="C436" s="730"/>
      <c r="D436" s="730"/>
      <c r="E436" s="730"/>
      <c r="F436" s="730"/>
      <c r="G436" s="731"/>
    </row>
    <row r="437" spans="1:7" ht="36" x14ac:dyDescent="0.25">
      <c r="A437" s="703" t="s">
        <v>226</v>
      </c>
      <c r="B437" s="704" t="s">
        <v>447</v>
      </c>
      <c r="C437" s="726" t="s">
        <v>448</v>
      </c>
      <c r="D437" s="706" t="s">
        <v>129</v>
      </c>
      <c r="E437" s="707"/>
      <c r="F437" s="708"/>
      <c r="G437" s="709">
        <f>G449</f>
        <v>0</v>
      </c>
    </row>
    <row r="438" spans="1:7" ht="18" x14ac:dyDescent="0.2">
      <c r="A438" s="710"/>
      <c r="B438" s="711"/>
      <c r="C438" s="711"/>
      <c r="D438" s="711"/>
      <c r="E438" s="711"/>
      <c r="F438" s="711"/>
      <c r="G438" s="712"/>
    </row>
    <row r="439" spans="1:7" ht="18" x14ac:dyDescent="0.2">
      <c r="A439" s="713" t="s">
        <v>145</v>
      </c>
      <c r="B439" s="714"/>
      <c r="C439" s="711" t="s">
        <v>96</v>
      </c>
      <c r="D439" s="711" t="s">
        <v>146</v>
      </c>
      <c r="E439" s="711" t="s">
        <v>147</v>
      </c>
      <c r="F439" s="711" t="s">
        <v>148</v>
      </c>
      <c r="G439" s="712" t="s">
        <v>149</v>
      </c>
    </row>
    <row r="440" spans="1:7" ht="54" x14ac:dyDescent="0.2">
      <c r="A440" s="715" t="s">
        <v>118</v>
      </c>
      <c r="B440" s="716" t="s">
        <v>1584</v>
      </c>
      <c r="C440" s="717" t="s">
        <v>1585</v>
      </c>
      <c r="D440" s="718" t="s">
        <v>1586</v>
      </c>
      <c r="E440" s="718">
        <v>1.83E-2</v>
      </c>
      <c r="F440" s="743"/>
      <c r="G440" s="720">
        <f t="shared" ref="G440:G448" si="43">TRUNC(E440*F440,2)</f>
        <v>0</v>
      </c>
    </row>
    <row r="441" spans="1:7" ht="54" x14ac:dyDescent="0.2">
      <c r="A441" s="715" t="s">
        <v>118</v>
      </c>
      <c r="B441" s="716" t="s">
        <v>1587</v>
      </c>
      <c r="C441" s="717" t="s">
        <v>1588</v>
      </c>
      <c r="D441" s="718" t="s">
        <v>1557</v>
      </c>
      <c r="E441" s="718">
        <v>1.32E-2</v>
      </c>
      <c r="F441" s="743"/>
      <c r="G441" s="720">
        <f t="shared" si="43"/>
        <v>0</v>
      </c>
    </row>
    <row r="442" spans="1:7" ht="18" x14ac:dyDescent="0.2">
      <c r="A442" s="715" t="s">
        <v>1446</v>
      </c>
      <c r="B442" s="716" t="s">
        <v>1589</v>
      </c>
      <c r="C442" s="717" t="s">
        <v>1590</v>
      </c>
      <c r="D442" s="718" t="s">
        <v>1457</v>
      </c>
      <c r="E442" s="718">
        <v>8.0000000000000002E-3</v>
      </c>
      <c r="F442" s="743"/>
      <c r="G442" s="720">
        <f t="shared" si="43"/>
        <v>0</v>
      </c>
    </row>
    <row r="443" spans="1:7" ht="36" x14ac:dyDescent="0.2">
      <c r="A443" s="715" t="s">
        <v>1446</v>
      </c>
      <c r="B443" s="716" t="s">
        <v>1591</v>
      </c>
      <c r="C443" s="717" t="s">
        <v>1592</v>
      </c>
      <c r="D443" s="718" t="s">
        <v>1457</v>
      </c>
      <c r="E443" s="718">
        <v>1.6000000000000001E-3</v>
      </c>
      <c r="F443" s="743"/>
      <c r="G443" s="720">
        <f t="shared" si="43"/>
        <v>0</v>
      </c>
    </row>
    <row r="444" spans="1:7" ht="36" x14ac:dyDescent="0.2">
      <c r="A444" s="715" t="s">
        <v>1446</v>
      </c>
      <c r="B444" s="716" t="s">
        <v>1593</v>
      </c>
      <c r="C444" s="717" t="s">
        <v>1594</v>
      </c>
      <c r="D444" s="718" t="s">
        <v>1460</v>
      </c>
      <c r="E444" s="718">
        <v>1.05</v>
      </c>
      <c r="F444" s="743"/>
      <c r="G444" s="720">
        <f t="shared" si="43"/>
        <v>0</v>
      </c>
    </row>
    <row r="445" spans="1:7" ht="36" x14ac:dyDescent="0.2">
      <c r="A445" s="715" t="s">
        <v>1446</v>
      </c>
      <c r="B445" s="716" t="s">
        <v>1532</v>
      </c>
      <c r="C445" s="717" t="s">
        <v>1533</v>
      </c>
      <c r="D445" s="718" t="s">
        <v>1534</v>
      </c>
      <c r="E445" s="718">
        <v>0.21099999999999999</v>
      </c>
      <c r="F445" s="743"/>
      <c r="G445" s="720">
        <f t="shared" si="43"/>
        <v>0</v>
      </c>
    </row>
    <row r="446" spans="1:7" ht="18" x14ac:dyDescent="0.2">
      <c r="A446" s="715" t="s">
        <v>1446</v>
      </c>
      <c r="B446" s="716" t="s">
        <v>1595</v>
      </c>
      <c r="C446" s="717" t="s">
        <v>1596</v>
      </c>
      <c r="D446" s="718" t="s">
        <v>1457</v>
      </c>
      <c r="E446" s="718">
        <v>5.8999999999999997E-2</v>
      </c>
      <c r="F446" s="743"/>
      <c r="G446" s="720">
        <f t="shared" si="43"/>
        <v>0</v>
      </c>
    </row>
    <row r="447" spans="1:7" ht="18" x14ac:dyDescent="0.2">
      <c r="A447" s="715" t="s">
        <v>118</v>
      </c>
      <c r="B447" s="716" t="s">
        <v>1471</v>
      </c>
      <c r="C447" s="717" t="s">
        <v>1472</v>
      </c>
      <c r="D447" s="718" t="s">
        <v>97</v>
      </c>
      <c r="E447" s="718">
        <v>0.23899999999999999</v>
      </c>
      <c r="F447" s="743"/>
      <c r="G447" s="720">
        <f t="shared" si="43"/>
        <v>0</v>
      </c>
    </row>
    <row r="448" spans="1:7" ht="18" x14ac:dyDescent="0.2">
      <c r="A448" s="715" t="s">
        <v>118</v>
      </c>
      <c r="B448" s="716" t="s">
        <v>1597</v>
      </c>
      <c r="C448" s="717" t="s">
        <v>1598</v>
      </c>
      <c r="D448" s="718" t="s">
        <v>97</v>
      </c>
      <c r="E448" s="718">
        <v>0.14499999999999999</v>
      </c>
      <c r="F448" s="743"/>
      <c r="G448" s="720">
        <f t="shared" si="43"/>
        <v>0</v>
      </c>
    </row>
    <row r="449" spans="1:7" ht="18" x14ac:dyDescent="0.2">
      <c r="A449" s="722" t="s">
        <v>150</v>
      </c>
      <c r="B449" s="723"/>
      <c r="C449" s="723"/>
      <c r="D449" s="723"/>
      <c r="E449" s="723"/>
      <c r="F449" s="724"/>
      <c r="G449" s="725">
        <f>SUM(G440:G448)</f>
        <v>0</v>
      </c>
    </row>
    <row r="450" spans="1:7" x14ac:dyDescent="0.2">
      <c r="A450" s="729"/>
      <c r="B450" s="730"/>
      <c r="C450" s="730"/>
      <c r="D450" s="730"/>
      <c r="E450" s="730"/>
      <c r="F450" s="730"/>
      <c r="G450" s="731"/>
    </row>
    <row r="451" spans="1:7" ht="36" x14ac:dyDescent="0.25">
      <c r="A451" s="703" t="s">
        <v>226</v>
      </c>
      <c r="B451" s="704" t="s">
        <v>449</v>
      </c>
      <c r="C451" s="726" t="s">
        <v>450</v>
      </c>
      <c r="D451" s="706" t="s">
        <v>129</v>
      </c>
      <c r="E451" s="707"/>
      <c r="F451" s="708"/>
      <c r="G451" s="709">
        <f>G463</f>
        <v>0</v>
      </c>
    </row>
    <row r="452" spans="1:7" ht="18" x14ac:dyDescent="0.2">
      <c r="A452" s="710"/>
      <c r="B452" s="711"/>
      <c r="C452" s="711"/>
      <c r="D452" s="711"/>
      <c r="E452" s="711"/>
      <c r="F452" s="711"/>
      <c r="G452" s="712"/>
    </row>
    <row r="453" spans="1:7" ht="18" x14ac:dyDescent="0.2">
      <c r="A453" s="713" t="s">
        <v>145</v>
      </c>
      <c r="B453" s="714"/>
      <c r="C453" s="711" t="s">
        <v>96</v>
      </c>
      <c r="D453" s="711" t="s">
        <v>146</v>
      </c>
      <c r="E453" s="711" t="s">
        <v>147</v>
      </c>
      <c r="F453" s="711" t="s">
        <v>148</v>
      </c>
      <c r="G453" s="712" t="s">
        <v>149</v>
      </c>
    </row>
    <row r="454" spans="1:7" ht="54" x14ac:dyDescent="0.2">
      <c r="A454" s="715" t="s">
        <v>118</v>
      </c>
      <c r="B454" s="716" t="s">
        <v>1584</v>
      </c>
      <c r="C454" s="717" t="s">
        <v>1585</v>
      </c>
      <c r="D454" s="718" t="s">
        <v>1586</v>
      </c>
      <c r="E454" s="718">
        <v>1.83E-2</v>
      </c>
      <c r="F454" s="743"/>
      <c r="G454" s="720">
        <f t="shared" ref="G454:G462" si="44">TRUNC(E454*F454,2)</f>
        <v>0</v>
      </c>
    </row>
    <row r="455" spans="1:7" ht="54" x14ac:dyDescent="0.2">
      <c r="A455" s="715" t="s">
        <v>118</v>
      </c>
      <c r="B455" s="716" t="s">
        <v>1587</v>
      </c>
      <c r="C455" s="717" t="s">
        <v>1588</v>
      </c>
      <c r="D455" s="718" t="s">
        <v>1557</v>
      </c>
      <c r="E455" s="718">
        <v>1.32E-2</v>
      </c>
      <c r="F455" s="743"/>
      <c r="G455" s="720">
        <f t="shared" si="44"/>
        <v>0</v>
      </c>
    </row>
    <row r="456" spans="1:7" ht="18" x14ac:dyDescent="0.2">
      <c r="A456" s="715" t="s">
        <v>1446</v>
      </c>
      <c r="B456" s="716" t="s">
        <v>1589</v>
      </c>
      <c r="C456" s="717" t="s">
        <v>1590</v>
      </c>
      <c r="D456" s="718" t="s">
        <v>1457</v>
      </c>
      <c r="E456" s="718">
        <v>8.0000000000000002E-3</v>
      </c>
      <c r="F456" s="743"/>
      <c r="G456" s="720">
        <f t="shared" si="44"/>
        <v>0</v>
      </c>
    </row>
    <row r="457" spans="1:7" ht="36" x14ac:dyDescent="0.2">
      <c r="A457" s="715" t="s">
        <v>1446</v>
      </c>
      <c r="B457" s="716" t="s">
        <v>1591</v>
      </c>
      <c r="C457" s="717" t="s">
        <v>1592</v>
      </c>
      <c r="D457" s="718" t="s">
        <v>1457</v>
      </c>
      <c r="E457" s="718">
        <v>1.6000000000000001E-3</v>
      </c>
      <c r="F457" s="743"/>
      <c r="G457" s="720">
        <f t="shared" si="44"/>
        <v>0</v>
      </c>
    </row>
    <row r="458" spans="1:7" ht="36" x14ac:dyDescent="0.2">
      <c r="A458" s="715" t="s">
        <v>1446</v>
      </c>
      <c r="B458" s="716" t="s">
        <v>1593</v>
      </c>
      <c r="C458" s="717" t="s">
        <v>1594</v>
      </c>
      <c r="D458" s="718" t="s">
        <v>1460</v>
      </c>
      <c r="E458" s="718">
        <v>1.05</v>
      </c>
      <c r="F458" s="743"/>
      <c r="G458" s="720">
        <f t="shared" si="44"/>
        <v>0</v>
      </c>
    </row>
    <row r="459" spans="1:7" ht="36" x14ac:dyDescent="0.2">
      <c r="A459" s="715" t="s">
        <v>1446</v>
      </c>
      <c r="B459" s="716" t="s">
        <v>1532</v>
      </c>
      <c r="C459" s="717" t="s">
        <v>1533</v>
      </c>
      <c r="D459" s="718" t="s">
        <v>1534</v>
      </c>
      <c r="E459" s="718">
        <v>0.21099999999999999</v>
      </c>
      <c r="F459" s="743"/>
      <c r="G459" s="720">
        <f t="shared" si="44"/>
        <v>0</v>
      </c>
    </row>
    <row r="460" spans="1:7" ht="18" x14ac:dyDescent="0.2">
      <c r="A460" s="715" t="s">
        <v>1446</v>
      </c>
      <c r="B460" s="716" t="s">
        <v>1595</v>
      </c>
      <c r="C460" s="717" t="s">
        <v>1596</v>
      </c>
      <c r="D460" s="718" t="s">
        <v>1457</v>
      </c>
      <c r="E460" s="718">
        <v>5.8999999999999997E-2</v>
      </c>
      <c r="F460" s="743"/>
      <c r="G460" s="720">
        <f t="shared" si="44"/>
        <v>0</v>
      </c>
    </row>
    <row r="461" spans="1:7" ht="18" x14ac:dyDescent="0.2">
      <c r="A461" s="715" t="s">
        <v>118</v>
      </c>
      <c r="B461" s="716" t="s">
        <v>1471</v>
      </c>
      <c r="C461" s="717" t="s">
        <v>1472</v>
      </c>
      <c r="D461" s="718" t="s">
        <v>97</v>
      </c>
      <c r="E461" s="718">
        <v>0.23899999999999999</v>
      </c>
      <c r="F461" s="743"/>
      <c r="G461" s="720">
        <f t="shared" si="44"/>
        <v>0</v>
      </c>
    </row>
    <row r="462" spans="1:7" ht="18" x14ac:dyDescent="0.2">
      <c r="A462" s="715" t="s">
        <v>118</v>
      </c>
      <c r="B462" s="716" t="s">
        <v>1597</v>
      </c>
      <c r="C462" s="717" t="s">
        <v>1598</v>
      </c>
      <c r="D462" s="718" t="s">
        <v>97</v>
      </c>
      <c r="E462" s="718">
        <v>0.14499999999999999</v>
      </c>
      <c r="F462" s="743"/>
      <c r="G462" s="720">
        <f t="shared" si="44"/>
        <v>0</v>
      </c>
    </row>
    <row r="463" spans="1:7" ht="18" x14ac:dyDescent="0.2">
      <c r="A463" s="722" t="s">
        <v>150</v>
      </c>
      <c r="B463" s="723"/>
      <c r="C463" s="723"/>
      <c r="D463" s="723"/>
      <c r="E463" s="723"/>
      <c r="F463" s="724"/>
      <c r="G463" s="725">
        <f>SUM(G454:G462)</f>
        <v>0</v>
      </c>
    </row>
    <row r="464" spans="1:7" x14ac:dyDescent="0.2">
      <c r="A464" s="729"/>
      <c r="B464" s="730"/>
      <c r="C464" s="730"/>
      <c r="D464" s="730"/>
      <c r="E464" s="730"/>
      <c r="F464" s="730"/>
      <c r="G464" s="731"/>
    </row>
    <row r="465" spans="1:7" ht="36" x14ac:dyDescent="0.25">
      <c r="A465" s="703" t="s">
        <v>226</v>
      </c>
      <c r="B465" s="704" t="s">
        <v>451</v>
      </c>
      <c r="C465" s="726" t="s">
        <v>452</v>
      </c>
      <c r="D465" s="706" t="s">
        <v>129</v>
      </c>
      <c r="E465" s="707"/>
      <c r="F465" s="708"/>
      <c r="G465" s="709">
        <f>G477</f>
        <v>0</v>
      </c>
    </row>
    <row r="466" spans="1:7" ht="18" x14ac:dyDescent="0.2">
      <c r="A466" s="710"/>
      <c r="B466" s="711"/>
      <c r="C466" s="711"/>
      <c r="D466" s="711"/>
      <c r="E466" s="711"/>
      <c r="F466" s="711"/>
      <c r="G466" s="712"/>
    </row>
    <row r="467" spans="1:7" ht="18" x14ac:dyDescent="0.2">
      <c r="A467" s="713" t="s">
        <v>145</v>
      </c>
      <c r="B467" s="714"/>
      <c r="C467" s="711" t="s">
        <v>96</v>
      </c>
      <c r="D467" s="711" t="s">
        <v>146</v>
      </c>
      <c r="E467" s="711" t="s">
        <v>147</v>
      </c>
      <c r="F467" s="711" t="s">
        <v>148</v>
      </c>
      <c r="G467" s="712" t="s">
        <v>149</v>
      </c>
    </row>
    <row r="468" spans="1:7" ht="54" x14ac:dyDescent="0.2">
      <c r="A468" s="715" t="s">
        <v>118</v>
      </c>
      <c r="B468" s="716" t="s">
        <v>1584</v>
      </c>
      <c r="C468" s="717" t="s">
        <v>1585</v>
      </c>
      <c r="D468" s="718" t="s">
        <v>1586</v>
      </c>
      <c r="E468" s="718">
        <v>1.83E-2</v>
      </c>
      <c r="F468" s="743"/>
      <c r="G468" s="720">
        <f t="shared" ref="G468:G476" si="45">TRUNC(E468*F468,2)</f>
        <v>0</v>
      </c>
    </row>
    <row r="469" spans="1:7" ht="54" x14ac:dyDescent="0.2">
      <c r="A469" s="715" t="s">
        <v>118</v>
      </c>
      <c r="B469" s="716" t="s">
        <v>1587</v>
      </c>
      <c r="C469" s="717" t="s">
        <v>1588</v>
      </c>
      <c r="D469" s="718" t="s">
        <v>1557</v>
      </c>
      <c r="E469" s="718">
        <v>1.32E-2</v>
      </c>
      <c r="F469" s="743"/>
      <c r="G469" s="720">
        <f t="shared" si="45"/>
        <v>0</v>
      </c>
    </row>
    <row r="470" spans="1:7" ht="18" x14ac:dyDescent="0.2">
      <c r="A470" s="715" t="s">
        <v>1446</v>
      </c>
      <c r="B470" s="716" t="s">
        <v>1589</v>
      </c>
      <c r="C470" s="717" t="s">
        <v>1590</v>
      </c>
      <c r="D470" s="718" t="s">
        <v>1457</v>
      </c>
      <c r="E470" s="718">
        <v>8.0000000000000002E-3</v>
      </c>
      <c r="F470" s="743"/>
      <c r="G470" s="720">
        <f t="shared" si="45"/>
        <v>0</v>
      </c>
    </row>
    <row r="471" spans="1:7" ht="36" x14ac:dyDescent="0.2">
      <c r="A471" s="715" t="s">
        <v>1446</v>
      </c>
      <c r="B471" s="716" t="s">
        <v>1591</v>
      </c>
      <c r="C471" s="717" t="s">
        <v>1592</v>
      </c>
      <c r="D471" s="718" t="s">
        <v>1457</v>
      </c>
      <c r="E471" s="718">
        <v>1.6000000000000001E-3</v>
      </c>
      <c r="F471" s="743"/>
      <c r="G471" s="720">
        <f t="shared" si="45"/>
        <v>0</v>
      </c>
    </row>
    <row r="472" spans="1:7" ht="36" x14ac:dyDescent="0.2">
      <c r="A472" s="715" t="s">
        <v>1446</v>
      </c>
      <c r="B472" s="716" t="s">
        <v>1593</v>
      </c>
      <c r="C472" s="717" t="s">
        <v>1594</v>
      </c>
      <c r="D472" s="718" t="s">
        <v>1460</v>
      </c>
      <c r="E472" s="718">
        <v>1.05</v>
      </c>
      <c r="F472" s="743"/>
      <c r="G472" s="720">
        <f t="shared" si="45"/>
        <v>0</v>
      </c>
    </row>
    <row r="473" spans="1:7" ht="36" x14ac:dyDescent="0.2">
      <c r="A473" s="715" t="s">
        <v>1446</v>
      </c>
      <c r="B473" s="716" t="s">
        <v>1532</v>
      </c>
      <c r="C473" s="717" t="s">
        <v>1533</v>
      </c>
      <c r="D473" s="718" t="s">
        <v>1534</v>
      </c>
      <c r="E473" s="718">
        <v>0.21099999999999999</v>
      </c>
      <c r="F473" s="743"/>
      <c r="G473" s="720">
        <f t="shared" si="45"/>
        <v>0</v>
      </c>
    </row>
    <row r="474" spans="1:7" ht="18" x14ac:dyDescent="0.2">
      <c r="A474" s="715" t="s">
        <v>1446</v>
      </c>
      <c r="B474" s="716" t="s">
        <v>1595</v>
      </c>
      <c r="C474" s="717" t="s">
        <v>1596</v>
      </c>
      <c r="D474" s="718" t="s">
        <v>1457</v>
      </c>
      <c r="E474" s="718">
        <v>5.8999999999999997E-2</v>
      </c>
      <c r="F474" s="743"/>
      <c r="G474" s="720">
        <f t="shared" si="45"/>
        <v>0</v>
      </c>
    </row>
    <row r="475" spans="1:7" ht="18" x14ac:dyDescent="0.2">
      <c r="A475" s="715" t="s">
        <v>118</v>
      </c>
      <c r="B475" s="716" t="s">
        <v>1471</v>
      </c>
      <c r="C475" s="717" t="s">
        <v>1472</v>
      </c>
      <c r="D475" s="718" t="s">
        <v>97</v>
      </c>
      <c r="E475" s="718">
        <v>0.23899999999999999</v>
      </c>
      <c r="F475" s="743"/>
      <c r="G475" s="720">
        <f t="shared" si="45"/>
        <v>0</v>
      </c>
    </row>
    <row r="476" spans="1:7" ht="18" x14ac:dyDescent="0.2">
      <c r="A476" s="715" t="s">
        <v>118</v>
      </c>
      <c r="B476" s="716" t="s">
        <v>1597</v>
      </c>
      <c r="C476" s="717" t="s">
        <v>1598</v>
      </c>
      <c r="D476" s="718" t="s">
        <v>97</v>
      </c>
      <c r="E476" s="718">
        <v>0.14499999999999999</v>
      </c>
      <c r="F476" s="743"/>
      <c r="G476" s="720">
        <f t="shared" si="45"/>
        <v>0</v>
      </c>
    </row>
    <row r="477" spans="1:7" ht="18" x14ac:dyDescent="0.2">
      <c r="A477" s="722" t="s">
        <v>150</v>
      </c>
      <c r="B477" s="723"/>
      <c r="C477" s="723"/>
      <c r="D477" s="723"/>
      <c r="E477" s="723"/>
      <c r="F477" s="724"/>
      <c r="G477" s="725">
        <f>SUM(G468:G476)</f>
        <v>0</v>
      </c>
    </row>
    <row r="478" spans="1:7" x14ac:dyDescent="0.2">
      <c r="A478" s="729"/>
      <c r="B478" s="730"/>
      <c r="C478" s="730"/>
      <c r="D478" s="730"/>
      <c r="E478" s="730"/>
      <c r="F478" s="730"/>
      <c r="G478" s="731"/>
    </row>
    <row r="479" spans="1:7" ht="18" x14ac:dyDescent="0.25">
      <c r="A479" s="703" t="s">
        <v>226</v>
      </c>
      <c r="B479" s="704" t="s">
        <v>453</v>
      </c>
      <c r="C479" s="726" t="s">
        <v>454</v>
      </c>
      <c r="D479" s="706" t="s">
        <v>129</v>
      </c>
      <c r="E479" s="707"/>
      <c r="F479" s="708"/>
      <c r="G479" s="709">
        <f>G491</f>
        <v>0</v>
      </c>
    </row>
    <row r="480" spans="1:7" ht="18" x14ac:dyDescent="0.2">
      <c r="A480" s="710"/>
      <c r="B480" s="711"/>
      <c r="C480" s="711"/>
      <c r="D480" s="711"/>
      <c r="E480" s="711"/>
      <c r="F480" s="711"/>
      <c r="G480" s="712"/>
    </row>
    <row r="481" spans="1:7" ht="18" x14ac:dyDescent="0.2">
      <c r="A481" s="713" t="s">
        <v>145</v>
      </c>
      <c r="B481" s="714"/>
      <c r="C481" s="711" t="s">
        <v>96</v>
      </c>
      <c r="D481" s="711" t="s">
        <v>146</v>
      </c>
      <c r="E481" s="711" t="s">
        <v>147</v>
      </c>
      <c r="F481" s="711" t="s">
        <v>148</v>
      </c>
      <c r="G481" s="712" t="s">
        <v>149</v>
      </c>
    </row>
    <row r="482" spans="1:7" ht="54" x14ac:dyDescent="0.2">
      <c r="A482" s="715" t="s">
        <v>118</v>
      </c>
      <c r="B482" s="716" t="s">
        <v>1584</v>
      </c>
      <c r="C482" s="717" t="s">
        <v>1585</v>
      </c>
      <c r="D482" s="718" t="s">
        <v>1586</v>
      </c>
      <c r="E482" s="718">
        <v>1.83E-2</v>
      </c>
      <c r="F482" s="743"/>
      <c r="G482" s="720">
        <f t="shared" ref="G482:G490" si="46">TRUNC(E482*F482,2)</f>
        <v>0</v>
      </c>
    </row>
    <row r="483" spans="1:7" ht="54" x14ac:dyDescent="0.2">
      <c r="A483" s="715" t="s">
        <v>118</v>
      </c>
      <c r="B483" s="716" t="s">
        <v>1587</v>
      </c>
      <c r="C483" s="717" t="s">
        <v>1588</v>
      </c>
      <c r="D483" s="718" t="s">
        <v>1557</v>
      </c>
      <c r="E483" s="718">
        <v>1.32E-2</v>
      </c>
      <c r="F483" s="743"/>
      <c r="G483" s="720">
        <f t="shared" si="46"/>
        <v>0</v>
      </c>
    </row>
    <row r="484" spans="1:7" ht="18" x14ac:dyDescent="0.2">
      <c r="A484" s="715" t="s">
        <v>1446</v>
      </c>
      <c r="B484" s="716" t="s">
        <v>1589</v>
      </c>
      <c r="C484" s="717" t="s">
        <v>1590</v>
      </c>
      <c r="D484" s="718" t="s">
        <v>1457</v>
      </c>
      <c r="E484" s="718">
        <v>6.0000000000000001E-3</v>
      </c>
      <c r="F484" s="743"/>
      <c r="G484" s="720">
        <f t="shared" si="46"/>
        <v>0</v>
      </c>
    </row>
    <row r="485" spans="1:7" ht="36" x14ac:dyDescent="0.2">
      <c r="A485" s="715" t="s">
        <v>1446</v>
      </c>
      <c r="B485" s="716" t="s">
        <v>1591</v>
      </c>
      <c r="C485" s="717" t="s">
        <v>1592</v>
      </c>
      <c r="D485" s="718" t="s">
        <v>1457</v>
      </c>
      <c r="E485" s="718">
        <v>1.1999999999999999E-3</v>
      </c>
      <c r="F485" s="743"/>
      <c r="G485" s="720">
        <f t="shared" si="46"/>
        <v>0</v>
      </c>
    </row>
    <row r="486" spans="1:7" ht="36" x14ac:dyDescent="0.2">
      <c r="A486" s="715" t="s">
        <v>1446</v>
      </c>
      <c r="B486" s="716" t="s">
        <v>1599</v>
      </c>
      <c r="C486" s="717" t="s">
        <v>1600</v>
      </c>
      <c r="D486" s="718" t="s">
        <v>1460</v>
      </c>
      <c r="E486" s="718">
        <v>1.05</v>
      </c>
      <c r="F486" s="743"/>
      <c r="G486" s="720">
        <f t="shared" si="46"/>
        <v>0</v>
      </c>
    </row>
    <row r="487" spans="1:7" ht="36" x14ac:dyDescent="0.2">
      <c r="A487" s="715" t="s">
        <v>1446</v>
      </c>
      <c r="B487" s="716" t="s">
        <v>1532</v>
      </c>
      <c r="C487" s="717" t="s">
        <v>1533</v>
      </c>
      <c r="D487" s="718" t="s">
        <v>1534</v>
      </c>
      <c r="E487" s="718">
        <v>0.19800000000000001</v>
      </c>
      <c r="F487" s="743"/>
      <c r="G487" s="720">
        <f t="shared" si="46"/>
        <v>0</v>
      </c>
    </row>
    <row r="488" spans="1:7" ht="18" x14ac:dyDescent="0.2">
      <c r="A488" s="715" t="s">
        <v>1446</v>
      </c>
      <c r="B488" s="716" t="s">
        <v>1595</v>
      </c>
      <c r="C488" s="717" t="s">
        <v>1596</v>
      </c>
      <c r="D488" s="718" t="s">
        <v>1457</v>
      </c>
      <c r="E488" s="718">
        <v>4.4999999999999998E-2</v>
      </c>
      <c r="F488" s="743"/>
      <c r="G488" s="720">
        <f t="shared" si="46"/>
        <v>0</v>
      </c>
    </row>
    <row r="489" spans="1:7" ht="18" x14ac:dyDescent="0.2">
      <c r="A489" s="715" t="s">
        <v>118</v>
      </c>
      <c r="B489" s="716" t="s">
        <v>1471</v>
      </c>
      <c r="C489" s="717" t="s">
        <v>1472</v>
      </c>
      <c r="D489" s="718" t="s">
        <v>97</v>
      </c>
      <c r="E489" s="718">
        <v>0.20699999999999999</v>
      </c>
      <c r="F489" s="743"/>
      <c r="G489" s="720">
        <f t="shared" si="46"/>
        <v>0</v>
      </c>
    </row>
    <row r="490" spans="1:7" ht="18" x14ac:dyDescent="0.2">
      <c r="A490" s="715" t="s">
        <v>118</v>
      </c>
      <c r="B490" s="716" t="s">
        <v>1597</v>
      </c>
      <c r="C490" s="717" t="s">
        <v>1598</v>
      </c>
      <c r="D490" s="718" t="s">
        <v>97</v>
      </c>
      <c r="E490" s="718">
        <v>0.112</v>
      </c>
      <c r="F490" s="743"/>
      <c r="G490" s="720">
        <f t="shared" si="46"/>
        <v>0</v>
      </c>
    </row>
    <row r="491" spans="1:7" ht="18" x14ac:dyDescent="0.2">
      <c r="A491" s="722" t="s">
        <v>150</v>
      </c>
      <c r="B491" s="723"/>
      <c r="C491" s="723"/>
      <c r="D491" s="723"/>
      <c r="E491" s="723"/>
      <c r="F491" s="724"/>
      <c r="G491" s="725">
        <f>SUM(G482:G490)</f>
        <v>0</v>
      </c>
    </row>
    <row r="492" spans="1:7" x14ac:dyDescent="0.2">
      <c r="A492" s="729"/>
      <c r="B492" s="730"/>
      <c r="C492" s="730"/>
      <c r="D492" s="730"/>
      <c r="E492" s="730"/>
      <c r="F492" s="730"/>
      <c r="G492" s="731"/>
    </row>
    <row r="493" spans="1:7" ht="36" x14ac:dyDescent="0.25">
      <c r="A493" s="703" t="s">
        <v>226</v>
      </c>
      <c r="B493" s="704" t="s">
        <v>455</v>
      </c>
      <c r="C493" s="726" t="s">
        <v>456</v>
      </c>
      <c r="D493" s="706" t="s">
        <v>109</v>
      </c>
      <c r="E493" s="707"/>
      <c r="F493" s="708"/>
      <c r="G493" s="709">
        <f>G499</f>
        <v>0</v>
      </c>
    </row>
    <row r="494" spans="1:7" ht="18" x14ac:dyDescent="0.2">
      <c r="A494" s="710"/>
      <c r="B494" s="711"/>
      <c r="C494" s="711"/>
      <c r="D494" s="711"/>
      <c r="E494" s="711"/>
      <c r="F494" s="711"/>
      <c r="G494" s="712"/>
    </row>
    <row r="495" spans="1:7" ht="18" x14ac:dyDescent="0.2">
      <c r="A495" s="713" t="s">
        <v>145</v>
      </c>
      <c r="B495" s="714"/>
      <c r="C495" s="711" t="s">
        <v>96</v>
      </c>
      <c r="D495" s="711" t="s">
        <v>146</v>
      </c>
      <c r="E495" s="711" t="s">
        <v>147</v>
      </c>
      <c r="F495" s="711" t="s">
        <v>148</v>
      </c>
      <c r="G495" s="712" t="s">
        <v>149</v>
      </c>
    </row>
    <row r="496" spans="1:7" ht="72" x14ac:dyDescent="0.2">
      <c r="A496" s="715" t="s">
        <v>1446</v>
      </c>
      <c r="B496" s="716" t="s">
        <v>1601</v>
      </c>
      <c r="C496" s="717" t="s">
        <v>1602</v>
      </c>
      <c r="D496" s="718" t="s">
        <v>1457</v>
      </c>
      <c r="E496" s="718">
        <v>1.5</v>
      </c>
      <c r="F496" s="743"/>
      <c r="G496" s="720">
        <f t="shared" ref="G496:G498" si="47">TRUNC(E496*F496,2)</f>
        <v>0</v>
      </c>
    </row>
    <row r="497" spans="1:7" ht="36" x14ac:dyDescent="0.2">
      <c r="A497" s="715" t="s">
        <v>118</v>
      </c>
      <c r="B497" s="716" t="s">
        <v>1603</v>
      </c>
      <c r="C497" s="717" t="s">
        <v>1604</v>
      </c>
      <c r="D497" s="718" t="s">
        <v>97</v>
      </c>
      <c r="E497" s="718">
        <v>9.69E-2</v>
      </c>
      <c r="F497" s="743"/>
      <c r="G497" s="720">
        <f t="shared" si="47"/>
        <v>0</v>
      </c>
    </row>
    <row r="498" spans="1:7" ht="18" x14ac:dyDescent="0.2">
      <c r="A498" s="715" t="s">
        <v>118</v>
      </c>
      <c r="B498" s="716" t="s">
        <v>1605</v>
      </c>
      <c r="C498" s="717" t="s">
        <v>1606</v>
      </c>
      <c r="D498" s="718" t="s">
        <v>97</v>
      </c>
      <c r="E498" s="718">
        <v>0.4299</v>
      </c>
      <c r="F498" s="743"/>
      <c r="G498" s="720">
        <f t="shared" si="47"/>
        <v>0</v>
      </c>
    </row>
    <row r="499" spans="1:7" ht="18" x14ac:dyDescent="0.2">
      <c r="A499" s="722" t="s">
        <v>150</v>
      </c>
      <c r="B499" s="723"/>
      <c r="C499" s="723"/>
      <c r="D499" s="723"/>
      <c r="E499" s="723"/>
      <c r="F499" s="724"/>
      <c r="G499" s="725">
        <f>SUM(G496:G498)</f>
        <v>0</v>
      </c>
    </row>
    <row r="500" spans="1:7" x14ac:dyDescent="0.2">
      <c r="A500" s="729"/>
      <c r="B500" s="730"/>
      <c r="C500" s="730"/>
      <c r="D500" s="730"/>
      <c r="E500" s="730"/>
      <c r="F500" s="730"/>
      <c r="G500" s="731"/>
    </row>
    <row r="501" spans="1:7" ht="36" x14ac:dyDescent="0.25">
      <c r="A501" s="703" t="s">
        <v>226</v>
      </c>
      <c r="B501" s="704" t="s">
        <v>457</v>
      </c>
      <c r="C501" s="726" t="s">
        <v>458</v>
      </c>
      <c r="D501" s="706" t="s">
        <v>109</v>
      </c>
      <c r="E501" s="707"/>
      <c r="F501" s="708"/>
      <c r="G501" s="709">
        <f>G507</f>
        <v>0</v>
      </c>
    </row>
    <row r="502" spans="1:7" ht="18" x14ac:dyDescent="0.2">
      <c r="A502" s="710"/>
      <c r="B502" s="711"/>
      <c r="C502" s="711"/>
      <c r="D502" s="711"/>
      <c r="E502" s="711"/>
      <c r="F502" s="711"/>
      <c r="G502" s="712"/>
    </row>
    <row r="503" spans="1:7" ht="18" x14ac:dyDescent="0.2">
      <c r="A503" s="713" t="s">
        <v>145</v>
      </c>
      <c r="B503" s="714"/>
      <c r="C503" s="711" t="s">
        <v>96</v>
      </c>
      <c r="D503" s="711" t="s">
        <v>146</v>
      </c>
      <c r="E503" s="711" t="s">
        <v>147</v>
      </c>
      <c r="F503" s="711" t="s">
        <v>148</v>
      </c>
      <c r="G503" s="712" t="s">
        <v>149</v>
      </c>
    </row>
    <row r="504" spans="1:7" ht="72" x14ac:dyDescent="0.2">
      <c r="A504" s="715" t="s">
        <v>1446</v>
      </c>
      <c r="B504" s="716" t="s">
        <v>1601</v>
      </c>
      <c r="C504" s="717" t="s">
        <v>1602</v>
      </c>
      <c r="D504" s="718" t="s">
        <v>1457</v>
      </c>
      <c r="E504" s="718">
        <v>1.5</v>
      </c>
      <c r="F504" s="743"/>
      <c r="G504" s="720">
        <f t="shared" ref="G504:G506" si="48">TRUNC(E504*F504,2)</f>
        <v>0</v>
      </c>
    </row>
    <row r="505" spans="1:7" ht="36" x14ac:dyDescent="0.2">
      <c r="A505" s="715" t="s">
        <v>118</v>
      </c>
      <c r="B505" s="716" t="s">
        <v>1603</v>
      </c>
      <c r="C505" s="717" t="s">
        <v>1604</v>
      </c>
      <c r="D505" s="718" t="s">
        <v>97</v>
      </c>
      <c r="E505" s="718">
        <v>9.69E-2</v>
      </c>
      <c r="F505" s="743"/>
      <c r="G505" s="720">
        <f t="shared" si="48"/>
        <v>0</v>
      </c>
    </row>
    <row r="506" spans="1:7" ht="18" x14ac:dyDescent="0.2">
      <c r="A506" s="715" t="s">
        <v>118</v>
      </c>
      <c r="B506" s="716" t="s">
        <v>1605</v>
      </c>
      <c r="C506" s="717" t="s">
        <v>1606</v>
      </c>
      <c r="D506" s="718" t="s">
        <v>97</v>
      </c>
      <c r="E506" s="718">
        <v>0.4299</v>
      </c>
      <c r="F506" s="743"/>
      <c r="G506" s="720">
        <f t="shared" si="48"/>
        <v>0</v>
      </c>
    </row>
    <row r="507" spans="1:7" ht="18" x14ac:dyDescent="0.2">
      <c r="A507" s="722" t="s">
        <v>150</v>
      </c>
      <c r="B507" s="723"/>
      <c r="C507" s="723"/>
      <c r="D507" s="723"/>
      <c r="E507" s="723"/>
      <c r="F507" s="724"/>
      <c r="G507" s="725">
        <f>SUM(G504:G506)</f>
        <v>0</v>
      </c>
    </row>
    <row r="508" spans="1:7" x14ac:dyDescent="0.2">
      <c r="A508" s="729"/>
      <c r="B508" s="730"/>
      <c r="C508" s="730"/>
      <c r="D508" s="730"/>
      <c r="E508" s="730"/>
      <c r="F508" s="730"/>
      <c r="G508" s="731"/>
    </row>
    <row r="509" spans="1:7" ht="54" x14ac:dyDescent="0.25">
      <c r="A509" s="703" t="s">
        <v>226</v>
      </c>
      <c r="B509" s="704" t="s">
        <v>470</v>
      </c>
      <c r="C509" s="726" t="s">
        <v>471</v>
      </c>
      <c r="D509" s="706" t="s">
        <v>109</v>
      </c>
      <c r="E509" s="707"/>
      <c r="F509" s="708"/>
      <c r="G509" s="709">
        <f>G517</f>
        <v>0</v>
      </c>
    </row>
    <row r="510" spans="1:7" ht="18" x14ac:dyDescent="0.2">
      <c r="A510" s="710"/>
      <c r="B510" s="711"/>
      <c r="C510" s="711"/>
      <c r="D510" s="711"/>
      <c r="E510" s="711"/>
      <c r="F510" s="711"/>
      <c r="G510" s="712"/>
    </row>
    <row r="511" spans="1:7" ht="18" x14ac:dyDescent="0.2">
      <c r="A511" s="713" t="s">
        <v>145</v>
      </c>
      <c r="B511" s="714"/>
      <c r="C511" s="711" t="s">
        <v>96</v>
      </c>
      <c r="D511" s="711" t="s">
        <v>146</v>
      </c>
      <c r="E511" s="711" t="s">
        <v>147</v>
      </c>
      <c r="F511" s="711" t="s">
        <v>148</v>
      </c>
      <c r="G511" s="712" t="s">
        <v>149</v>
      </c>
    </row>
    <row r="512" spans="1:7" ht="18" x14ac:dyDescent="0.2">
      <c r="A512" s="715" t="s">
        <v>1446</v>
      </c>
      <c r="B512" s="716" t="s">
        <v>1607</v>
      </c>
      <c r="C512" s="717" t="s">
        <v>1608</v>
      </c>
      <c r="D512" s="718" t="s">
        <v>1457</v>
      </c>
      <c r="E512" s="718">
        <v>4.91</v>
      </c>
      <c r="F512" s="743"/>
      <c r="G512" s="720">
        <f t="shared" ref="G512:G516" si="49">TRUNC(E512*F512,2)</f>
        <v>0</v>
      </c>
    </row>
    <row r="513" spans="1:7" ht="18" x14ac:dyDescent="0.2">
      <c r="A513" s="715" t="s">
        <v>1446</v>
      </c>
      <c r="B513" s="716" t="s">
        <v>1609</v>
      </c>
      <c r="C513" s="717" t="s">
        <v>1610</v>
      </c>
      <c r="D513" s="718" t="s">
        <v>1457</v>
      </c>
      <c r="E513" s="718">
        <v>0.42199999999999999</v>
      </c>
      <c r="F513" s="743"/>
      <c r="G513" s="720">
        <f t="shared" si="49"/>
        <v>0</v>
      </c>
    </row>
    <row r="514" spans="1:7" ht="36" x14ac:dyDescent="0.2">
      <c r="A514" s="715" t="s">
        <v>1446</v>
      </c>
      <c r="B514" s="716" t="s">
        <v>1611</v>
      </c>
      <c r="C514" s="717" t="s">
        <v>1612</v>
      </c>
      <c r="D514" s="718" t="s">
        <v>353</v>
      </c>
      <c r="E514" s="718">
        <v>1.0552999999999999</v>
      </c>
      <c r="F514" s="743"/>
      <c r="G514" s="720">
        <f t="shared" si="49"/>
        <v>0</v>
      </c>
    </row>
    <row r="515" spans="1:7" ht="36" x14ac:dyDescent="0.2">
      <c r="A515" s="715" t="s">
        <v>118</v>
      </c>
      <c r="B515" s="716" t="s">
        <v>1613</v>
      </c>
      <c r="C515" s="717" t="s">
        <v>1614</v>
      </c>
      <c r="D515" s="718" t="s">
        <v>97</v>
      </c>
      <c r="E515" s="718">
        <v>0.53410000000000002</v>
      </c>
      <c r="F515" s="743"/>
      <c r="G515" s="720">
        <f t="shared" si="49"/>
        <v>0</v>
      </c>
    </row>
    <row r="516" spans="1:7" ht="18" x14ac:dyDescent="0.2">
      <c r="A516" s="715" t="s">
        <v>118</v>
      </c>
      <c r="B516" s="716" t="s">
        <v>1471</v>
      </c>
      <c r="C516" s="717" t="s">
        <v>1472</v>
      </c>
      <c r="D516" s="718" t="s">
        <v>97</v>
      </c>
      <c r="E516" s="718">
        <v>0.26860000000000001</v>
      </c>
      <c r="F516" s="743"/>
      <c r="G516" s="720">
        <f t="shared" si="49"/>
        <v>0</v>
      </c>
    </row>
    <row r="517" spans="1:7" ht="18" x14ac:dyDescent="0.2">
      <c r="A517" s="722" t="s">
        <v>150</v>
      </c>
      <c r="B517" s="723"/>
      <c r="C517" s="723"/>
      <c r="D517" s="723"/>
      <c r="E517" s="723"/>
      <c r="F517" s="724"/>
      <c r="G517" s="725">
        <f>SUM(G512:G516)</f>
        <v>0</v>
      </c>
    </row>
    <row r="518" spans="1:7" x14ac:dyDescent="0.2">
      <c r="A518" s="729"/>
      <c r="B518" s="730"/>
      <c r="C518" s="730"/>
      <c r="D518" s="730"/>
      <c r="E518" s="730"/>
      <c r="F518" s="730"/>
      <c r="G518" s="731"/>
    </row>
    <row r="519" spans="1:7" ht="54" x14ac:dyDescent="0.25">
      <c r="A519" s="703" t="s">
        <v>226</v>
      </c>
      <c r="B519" s="704" t="s">
        <v>472</v>
      </c>
      <c r="C519" s="726" t="s">
        <v>473</v>
      </c>
      <c r="D519" s="706" t="s">
        <v>109</v>
      </c>
      <c r="E519" s="707"/>
      <c r="F519" s="708"/>
      <c r="G519" s="709">
        <f>G527</f>
        <v>0</v>
      </c>
    </row>
    <row r="520" spans="1:7" ht="18" x14ac:dyDescent="0.2">
      <c r="A520" s="710"/>
      <c r="B520" s="711"/>
      <c r="C520" s="711"/>
      <c r="D520" s="711"/>
      <c r="E520" s="711"/>
      <c r="F520" s="711"/>
      <c r="G520" s="712"/>
    </row>
    <row r="521" spans="1:7" ht="18" x14ac:dyDescent="0.2">
      <c r="A521" s="713" t="s">
        <v>145</v>
      </c>
      <c r="B521" s="714"/>
      <c r="C521" s="711" t="s">
        <v>96</v>
      </c>
      <c r="D521" s="711" t="s">
        <v>146</v>
      </c>
      <c r="E521" s="711" t="s">
        <v>147</v>
      </c>
      <c r="F521" s="711" t="s">
        <v>148</v>
      </c>
      <c r="G521" s="712" t="s">
        <v>149</v>
      </c>
    </row>
    <row r="522" spans="1:7" ht="18" x14ac:dyDescent="0.2">
      <c r="A522" s="715" t="s">
        <v>1446</v>
      </c>
      <c r="B522" s="716" t="s">
        <v>1607</v>
      </c>
      <c r="C522" s="717" t="s">
        <v>1608</v>
      </c>
      <c r="D522" s="718" t="s">
        <v>1457</v>
      </c>
      <c r="E522" s="718">
        <v>4.91</v>
      </c>
      <c r="F522" s="743"/>
      <c r="G522" s="720">
        <f t="shared" ref="G522:G526" si="50">TRUNC(E522*F522,2)</f>
        <v>0</v>
      </c>
    </row>
    <row r="523" spans="1:7" ht="18" x14ac:dyDescent="0.2">
      <c r="A523" s="715" t="s">
        <v>1446</v>
      </c>
      <c r="B523" s="716" t="s">
        <v>1609</v>
      </c>
      <c r="C523" s="717" t="s">
        <v>1610</v>
      </c>
      <c r="D523" s="718" t="s">
        <v>1457</v>
      </c>
      <c r="E523" s="718">
        <v>0.42199999999999999</v>
      </c>
      <c r="F523" s="743"/>
      <c r="G523" s="720">
        <f t="shared" si="50"/>
        <v>0</v>
      </c>
    </row>
    <row r="524" spans="1:7" ht="36" x14ac:dyDescent="0.2">
      <c r="A524" s="715" t="s">
        <v>1446</v>
      </c>
      <c r="B524" s="716" t="s">
        <v>1611</v>
      </c>
      <c r="C524" s="717" t="s">
        <v>1612</v>
      </c>
      <c r="D524" s="718" t="s">
        <v>353</v>
      </c>
      <c r="E524" s="718">
        <v>1.0552999999999999</v>
      </c>
      <c r="F524" s="743"/>
      <c r="G524" s="720">
        <f t="shared" si="50"/>
        <v>0</v>
      </c>
    </row>
    <row r="525" spans="1:7" ht="36" x14ac:dyDescent="0.2">
      <c r="A525" s="715" t="s">
        <v>118</v>
      </c>
      <c r="B525" s="716" t="s">
        <v>1613</v>
      </c>
      <c r="C525" s="717" t="s">
        <v>1614</v>
      </c>
      <c r="D525" s="718" t="s">
        <v>97</v>
      </c>
      <c r="E525" s="718">
        <v>0.53410000000000002</v>
      </c>
      <c r="F525" s="743"/>
      <c r="G525" s="720">
        <f t="shared" si="50"/>
        <v>0</v>
      </c>
    </row>
    <row r="526" spans="1:7" ht="18" x14ac:dyDescent="0.2">
      <c r="A526" s="715" t="s">
        <v>118</v>
      </c>
      <c r="B526" s="716" t="s">
        <v>1471</v>
      </c>
      <c r="C526" s="717" t="s">
        <v>1472</v>
      </c>
      <c r="D526" s="718" t="s">
        <v>97</v>
      </c>
      <c r="E526" s="718">
        <v>0.26860000000000001</v>
      </c>
      <c r="F526" s="743"/>
      <c r="G526" s="720">
        <f t="shared" si="50"/>
        <v>0</v>
      </c>
    </row>
    <row r="527" spans="1:7" ht="18" x14ac:dyDescent="0.2">
      <c r="A527" s="722" t="s">
        <v>150</v>
      </c>
      <c r="B527" s="723"/>
      <c r="C527" s="723"/>
      <c r="D527" s="723"/>
      <c r="E527" s="723"/>
      <c r="F527" s="724"/>
      <c r="G527" s="725">
        <f>SUM(G522:G526)</f>
        <v>0</v>
      </c>
    </row>
    <row r="528" spans="1:7" x14ac:dyDescent="0.2">
      <c r="A528" s="729"/>
      <c r="B528" s="730"/>
      <c r="C528" s="730"/>
      <c r="D528" s="730"/>
      <c r="E528" s="730"/>
      <c r="F528" s="730"/>
      <c r="G528" s="731"/>
    </row>
    <row r="529" spans="1:7" ht="54" x14ac:dyDescent="0.25">
      <c r="A529" s="703" t="s">
        <v>226</v>
      </c>
      <c r="B529" s="704" t="s">
        <v>474</v>
      </c>
      <c r="C529" s="726" t="s">
        <v>475</v>
      </c>
      <c r="D529" s="706" t="s">
        <v>109</v>
      </c>
      <c r="E529" s="707"/>
      <c r="F529" s="708"/>
      <c r="G529" s="709">
        <f>G537</f>
        <v>0</v>
      </c>
    </row>
    <row r="530" spans="1:7" ht="18" x14ac:dyDescent="0.2">
      <c r="A530" s="710"/>
      <c r="B530" s="711"/>
      <c r="C530" s="711"/>
      <c r="D530" s="711"/>
      <c r="E530" s="711"/>
      <c r="F530" s="711"/>
      <c r="G530" s="712"/>
    </row>
    <row r="531" spans="1:7" ht="18" x14ac:dyDescent="0.2">
      <c r="A531" s="713" t="s">
        <v>145</v>
      </c>
      <c r="B531" s="714"/>
      <c r="C531" s="711" t="s">
        <v>96</v>
      </c>
      <c r="D531" s="711" t="s">
        <v>146</v>
      </c>
      <c r="E531" s="711" t="s">
        <v>147</v>
      </c>
      <c r="F531" s="711" t="s">
        <v>148</v>
      </c>
      <c r="G531" s="712" t="s">
        <v>149</v>
      </c>
    </row>
    <row r="532" spans="1:7" ht="18" x14ac:dyDescent="0.2">
      <c r="A532" s="715" t="s">
        <v>1446</v>
      </c>
      <c r="B532" s="716" t="s">
        <v>1607</v>
      </c>
      <c r="C532" s="717" t="s">
        <v>1608</v>
      </c>
      <c r="D532" s="718" t="s">
        <v>1457</v>
      </c>
      <c r="E532" s="718">
        <v>4.91</v>
      </c>
      <c r="F532" s="743"/>
      <c r="G532" s="720">
        <f t="shared" ref="G532:G536" si="51">TRUNC(E532*F532,2)</f>
        <v>0</v>
      </c>
    </row>
    <row r="533" spans="1:7" ht="18" x14ac:dyDescent="0.2">
      <c r="A533" s="715" t="s">
        <v>1446</v>
      </c>
      <c r="B533" s="716" t="s">
        <v>1609</v>
      </c>
      <c r="C533" s="717" t="s">
        <v>1610</v>
      </c>
      <c r="D533" s="718" t="s">
        <v>1457</v>
      </c>
      <c r="E533" s="718">
        <v>0.42199999999999999</v>
      </c>
      <c r="F533" s="743"/>
      <c r="G533" s="720">
        <f t="shared" si="51"/>
        <v>0</v>
      </c>
    </row>
    <row r="534" spans="1:7" ht="36" x14ac:dyDescent="0.2">
      <c r="A534" s="715" t="s">
        <v>1446</v>
      </c>
      <c r="B534" s="716" t="s">
        <v>1611</v>
      </c>
      <c r="C534" s="717" t="s">
        <v>1612</v>
      </c>
      <c r="D534" s="718" t="s">
        <v>353</v>
      </c>
      <c r="E534" s="718">
        <v>1.0552999999999999</v>
      </c>
      <c r="F534" s="743"/>
      <c r="G534" s="720">
        <f t="shared" si="51"/>
        <v>0</v>
      </c>
    </row>
    <row r="535" spans="1:7" ht="36" x14ac:dyDescent="0.2">
      <c r="A535" s="715" t="s">
        <v>118</v>
      </c>
      <c r="B535" s="716" t="s">
        <v>1613</v>
      </c>
      <c r="C535" s="717" t="s">
        <v>1614</v>
      </c>
      <c r="D535" s="718" t="s">
        <v>97</v>
      </c>
      <c r="E535" s="718">
        <v>0.53410000000000002</v>
      </c>
      <c r="F535" s="743"/>
      <c r="G535" s="720">
        <f t="shared" si="51"/>
        <v>0</v>
      </c>
    </row>
    <row r="536" spans="1:7" ht="18" x14ac:dyDescent="0.2">
      <c r="A536" s="715" t="s">
        <v>118</v>
      </c>
      <c r="B536" s="716" t="s">
        <v>1471</v>
      </c>
      <c r="C536" s="717" t="s">
        <v>1472</v>
      </c>
      <c r="D536" s="718" t="s">
        <v>97</v>
      </c>
      <c r="E536" s="718">
        <v>0.26860000000000001</v>
      </c>
      <c r="F536" s="743"/>
      <c r="G536" s="720">
        <f t="shared" si="51"/>
        <v>0</v>
      </c>
    </row>
    <row r="537" spans="1:7" ht="18" x14ac:dyDescent="0.2">
      <c r="A537" s="722" t="s">
        <v>150</v>
      </c>
      <c r="B537" s="723"/>
      <c r="C537" s="723"/>
      <c r="D537" s="723"/>
      <c r="E537" s="723"/>
      <c r="F537" s="724"/>
      <c r="G537" s="725">
        <f>SUM(G532:G536)</f>
        <v>0</v>
      </c>
    </row>
    <row r="538" spans="1:7" x14ac:dyDescent="0.2">
      <c r="A538" s="729"/>
      <c r="B538" s="730"/>
      <c r="C538" s="730"/>
      <c r="D538" s="730"/>
      <c r="E538" s="730"/>
      <c r="F538" s="730"/>
      <c r="G538" s="731"/>
    </row>
    <row r="539" spans="1:7" ht="54" x14ac:dyDescent="0.25">
      <c r="A539" s="703" t="s">
        <v>226</v>
      </c>
      <c r="B539" s="704" t="s">
        <v>476</v>
      </c>
      <c r="C539" s="726" t="s">
        <v>477</v>
      </c>
      <c r="D539" s="706" t="s">
        <v>109</v>
      </c>
      <c r="E539" s="707"/>
      <c r="F539" s="708"/>
      <c r="G539" s="709">
        <f>G547</f>
        <v>0</v>
      </c>
    </row>
    <row r="540" spans="1:7" ht="18" x14ac:dyDescent="0.2">
      <c r="A540" s="710"/>
      <c r="B540" s="711"/>
      <c r="C540" s="711"/>
      <c r="D540" s="711"/>
      <c r="E540" s="711"/>
      <c r="F540" s="711"/>
      <c r="G540" s="712"/>
    </row>
    <row r="541" spans="1:7" ht="18" x14ac:dyDescent="0.2">
      <c r="A541" s="713" t="s">
        <v>145</v>
      </c>
      <c r="B541" s="714"/>
      <c r="C541" s="711" t="s">
        <v>96</v>
      </c>
      <c r="D541" s="711" t="s">
        <v>146</v>
      </c>
      <c r="E541" s="711" t="s">
        <v>147</v>
      </c>
      <c r="F541" s="711" t="s">
        <v>148</v>
      </c>
      <c r="G541" s="712" t="s">
        <v>149</v>
      </c>
    </row>
    <row r="542" spans="1:7" ht="18" x14ac:dyDescent="0.2">
      <c r="A542" s="715" t="s">
        <v>1446</v>
      </c>
      <c r="B542" s="716" t="s">
        <v>1607</v>
      </c>
      <c r="C542" s="717" t="s">
        <v>1608</v>
      </c>
      <c r="D542" s="718" t="s">
        <v>1457</v>
      </c>
      <c r="E542" s="718">
        <v>4.91</v>
      </c>
      <c r="F542" s="743"/>
      <c r="G542" s="720">
        <f t="shared" ref="G542:G546" si="52">TRUNC(E542*F542,2)</f>
        <v>0</v>
      </c>
    </row>
    <row r="543" spans="1:7" ht="18" x14ac:dyDescent="0.2">
      <c r="A543" s="715" t="s">
        <v>1446</v>
      </c>
      <c r="B543" s="716" t="s">
        <v>1609</v>
      </c>
      <c r="C543" s="717" t="s">
        <v>1610</v>
      </c>
      <c r="D543" s="718" t="s">
        <v>1457</v>
      </c>
      <c r="E543" s="718">
        <v>0.42199999999999999</v>
      </c>
      <c r="F543" s="743"/>
      <c r="G543" s="720">
        <f t="shared" si="52"/>
        <v>0</v>
      </c>
    </row>
    <row r="544" spans="1:7" ht="36" x14ac:dyDescent="0.2">
      <c r="A544" s="715" t="s">
        <v>1446</v>
      </c>
      <c r="B544" s="716" t="s">
        <v>1611</v>
      </c>
      <c r="C544" s="717" t="s">
        <v>1612</v>
      </c>
      <c r="D544" s="718" t="s">
        <v>353</v>
      </c>
      <c r="E544" s="718">
        <v>1.0552999999999999</v>
      </c>
      <c r="F544" s="743"/>
      <c r="G544" s="720">
        <f t="shared" si="52"/>
        <v>0</v>
      </c>
    </row>
    <row r="545" spans="1:7" ht="36" x14ac:dyDescent="0.2">
      <c r="A545" s="715" t="s">
        <v>118</v>
      </c>
      <c r="B545" s="716" t="s">
        <v>1613</v>
      </c>
      <c r="C545" s="717" t="s">
        <v>1614</v>
      </c>
      <c r="D545" s="718" t="s">
        <v>97</v>
      </c>
      <c r="E545" s="718">
        <v>0.53410000000000002</v>
      </c>
      <c r="F545" s="743"/>
      <c r="G545" s="720">
        <f t="shared" si="52"/>
        <v>0</v>
      </c>
    </row>
    <row r="546" spans="1:7" ht="18" x14ac:dyDescent="0.2">
      <c r="A546" s="715" t="s">
        <v>118</v>
      </c>
      <c r="B546" s="716" t="s">
        <v>1471</v>
      </c>
      <c r="C546" s="717" t="s">
        <v>1472</v>
      </c>
      <c r="D546" s="718" t="s">
        <v>97</v>
      </c>
      <c r="E546" s="718">
        <v>0.26860000000000001</v>
      </c>
      <c r="F546" s="743"/>
      <c r="G546" s="720">
        <f t="shared" si="52"/>
        <v>0</v>
      </c>
    </row>
    <row r="547" spans="1:7" ht="18" x14ac:dyDescent="0.2">
      <c r="A547" s="722" t="s">
        <v>150</v>
      </c>
      <c r="B547" s="723"/>
      <c r="C547" s="723"/>
      <c r="D547" s="723"/>
      <c r="E547" s="723"/>
      <c r="F547" s="724"/>
      <c r="G547" s="725">
        <f>SUM(G542:G546)</f>
        <v>0</v>
      </c>
    </row>
    <row r="548" spans="1:7" x14ac:dyDescent="0.2">
      <c r="A548" s="729"/>
      <c r="B548" s="730"/>
      <c r="C548" s="730"/>
      <c r="D548" s="730"/>
      <c r="E548" s="730"/>
      <c r="F548" s="730"/>
      <c r="G548" s="731"/>
    </row>
    <row r="549" spans="1:7" ht="26.25" customHeight="1" x14ac:dyDescent="0.25">
      <c r="A549" s="703" t="s">
        <v>226</v>
      </c>
      <c r="B549" s="704" t="s">
        <v>478</v>
      </c>
      <c r="C549" s="726" t="s">
        <v>479</v>
      </c>
      <c r="D549" s="706" t="s">
        <v>129</v>
      </c>
      <c r="E549" s="707"/>
      <c r="F549" s="708"/>
      <c r="G549" s="709">
        <f>G556</f>
        <v>0</v>
      </c>
    </row>
    <row r="550" spans="1:7" ht="18" x14ac:dyDescent="0.2">
      <c r="A550" s="710"/>
      <c r="B550" s="711"/>
      <c r="C550" s="711"/>
      <c r="D550" s="711"/>
      <c r="E550" s="711"/>
      <c r="F550" s="711"/>
      <c r="G550" s="712"/>
    </row>
    <row r="551" spans="1:7" ht="18" x14ac:dyDescent="0.2">
      <c r="A551" s="713" t="s">
        <v>145</v>
      </c>
      <c r="B551" s="714"/>
      <c r="C551" s="711" t="s">
        <v>96</v>
      </c>
      <c r="D551" s="711" t="s">
        <v>146</v>
      </c>
      <c r="E551" s="711" t="s">
        <v>147</v>
      </c>
      <c r="F551" s="711" t="s">
        <v>148</v>
      </c>
      <c r="G551" s="712" t="s">
        <v>149</v>
      </c>
    </row>
    <row r="552" spans="1:7" ht="18" x14ac:dyDescent="0.2">
      <c r="A552" s="715" t="s">
        <v>1446</v>
      </c>
      <c r="B552" s="716" t="s">
        <v>1615</v>
      </c>
      <c r="C552" s="717" t="s">
        <v>1616</v>
      </c>
      <c r="D552" s="718" t="s">
        <v>1457</v>
      </c>
      <c r="E552" s="718">
        <v>4.0300000000000002E-2</v>
      </c>
      <c r="F552" s="743"/>
      <c r="G552" s="720">
        <f t="shared" ref="G552:G555" si="53">TRUNC(E552*F552,2)</f>
        <v>0</v>
      </c>
    </row>
    <row r="553" spans="1:7" ht="36" x14ac:dyDescent="0.2">
      <c r="A553" s="715" t="s">
        <v>1446</v>
      </c>
      <c r="B553" s="716" t="s">
        <v>1617</v>
      </c>
      <c r="C553" s="717" t="s">
        <v>1618</v>
      </c>
      <c r="D553" s="718" t="s">
        <v>1460</v>
      </c>
      <c r="E553" s="718">
        <v>1.0349999999999999</v>
      </c>
      <c r="F553" s="743"/>
      <c r="G553" s="720">
        <f t="shared" si="53"/>
        <v>0</v>
      </c>
    </row>
    <row r="554" spans="1:7" ht="36" x14ac:dyDescent="0.2">
      <c r="A554" s="715" t="s">
        <v>118</v>
      </c>
      <c r="B554" s="716" t="s">
        <v>1582</v>
      </c>
      <c r="C554" s="717" t="s">
        <v>1583</v>
      </c>
      <c r="D554" s="718" t="s">
        <v>97</v>
      </c>
      <c r="E554" s="718">
        <v>0.36349999999999999</v>
      </c>
      <c r="F554" s="743"/>
      <c r="G554" s="720">
        <f t="shared" si="53"/>
        <v>0</v>
      </c>
    </row>
    <row r="555" spans="1:7" ht="18" x14ac:dyDescent="0.2">
      <c r="A555" s="715" t="s">
        <v>118</v>
      </c>
      <c r="B555" s="716" t="s">
        <v>1471</v>
      </c>
      <c r="C555" s="717" t="s">
        <v>1472</v>
      </c>
      <c r="D555" s="718" t="s">
        <v>97</v>
      </c>
      <c r="E555" s="718">
        <v>0.15140000000000001</v>
      </c>
      <c r="F555" s="743"/>
      <c r="G555" s="720">
        <f t="shared" si="53"/>
        <v>0</v>
      </c>
    </row>
    <row r="556" spans="1:7" ht="18" x14ac:dyDescent="0.2">
      <c r="A556" s="722" t="s">
        <v>150</v>
      </c>
      <c r="B556" s="723"/>
      <c r="C556" s="723"/>
      <c r="D556" s="723"/>
      <c r="E556" s="723"/>
      <c r="F556" s="724"/>
      <c r="G556" s="725">
        <f>SUM(G552:G555)</f>
        <v>0</v>
      </c>
    </row>
    <row r="557" spans="1:7" x14ac:dyDescent="0.2">
      <c r="A557" s="729"/>
      <c r="B557" s="730"/>
      <c r="C557" s="730"/>
      <c r="D557" s="730"/>
      <c r="E557" s="730"/>
      <c r="F557" s="730"/>
      <c r="G557" s="731"/>
    </row>
    <row r="558" spans="1:7" ht="72" x14ac:dyDescent="0.25">
      <c r="A558" s="703" t="s">
        <v>226</v>
      </c>
      <c r="B558" s="704" t="s">
        <v>482</v>
      </c>
      <c r="C558" s="726" t="s">
        <v>483</v>
      </c>
      <c r="D558" s="706" t="s">
        <v>109</v>
      </c>
      <c r="E558" s="707"/>
      <c r="F558" s="708"/>
      <c r="G558" s="709">
        <f>G564</f>
        <v>0</v>
      </c>
    </row>
    <row r="559" spans="1:7" ht="18" x14ac:dyDescent="0.2">
      <c r="A559" s="710"/>
      <c r="B559" s="711"/>
      <c r="C559" s="711"/>
      <c r="D559" s="711"/>
      <c r="E559" s="711"/>
      <c r="F559" s="711"/>
      <c r="G559" s="712"/>
    </row>
    <row r="560" spans="1:7" ht="18" x14ac:dyDescent="0.2">
      <c r="A560" s="713" t="s">
        <v>145</v>
      </c>
      <c r="B560" s="714"/>
      <c r="C560" s="711" t="s">
        <v>96</v>
      </c>
      <c r="D560" s="711" t="s">
        <v>146</v>
      </c>
      <c r="E560" s="711" t="s">
        <v>147</v>
      </c>
      <c r="F560" s="711" t="s">
        <v>148</v>
      </c>
      <c r="G560" s="712" t="s">
        <v>149</v>
      </c>
    </row>
    <row r="561" spans="1:7" ht="72" x14ac:dyDescent="0.2">
      <c r="A561" s="715" t="s">
        <v>1446</v>
      </c>
      <c r="B561" s="716" t="s">
        <v>1619</v>
      </c>
      <c r="C561" s="717" t="s">
        <v>1620</v>
      </c>
      <c r="D561" s="718" t="s">
        <v>353</v>
      </c>
      <c r="E561" s="718">
        <v>1</v>
      </c>
      <c r="F561" s="743"/>
      <c r="G561" s="720">
        <f t="shared" ref="G561:G563" si="54">TRUNC(E561*F561,2)</f>
        <v>0</v>
      </c>
    </row>
    <row r="562" spans="1:7" ht="36" x14ac:dyDescent="0.2">
      <c r="A562" s="715" t="s">
        <v>118</v>
      </c>
      <c r="B562" s="716" t="s">
        <v>1621</v>
      </c>
      <c r="C562" s="717" t="s">
        <v>1622</v>
      </c>
      <c r="D562" s="718" t="s">
        <v>97</v>
      </c>
      <c r="E562" s="718">
        <v>0.47860000000000003</v>
      </c>
      <c r="F562" s="743"/>
      <c r="G562" s="720">
        <f t="shared" si="54"/>
        <v>0</v>
      </c>
    </row>
    <row r="563" spans="1:7" ht="18" x14ac:dyDescent="0.2">
      <c r="A563" s="715" t="s">
        <v>118</v>
      </c>
      <c r="B563" s="716" t="s">
        <v>1471</v>
      </c>
      <c r="C563" s="717" t="s">
        <v>1472</v>
      </c>
      <c r="D563" s="718" t="s">
        <v>97</v>
      </c>
      <c r="E563" s="718">
        <v>0.47860000000000003</v>
      </c>
      <c r="F563" s="743"/>
      <c r="G563" s="720">
        <f t="shared" si="54"/>
        <v>0</v>
      </c>
    </row>
    <row r="564" spans="1:7" ht="18" x14ac:dyDescent="0.2">
      <c r="A564" s="722" t="s">
        <v>150</v>
      </c>
      <c r="B564" s="723"/>
      <c r="C564" s="723"/>
      <c r="D564" s="723"/>
      <c r="E564" s="723"/>
      <c r="F564" s="724"/>
      <c r="G564" s="725">
        <f>SUM(G561:G563)</f>
        <v>0</v>
      </c>
    </row>
    <row r="565" spans="1:7" x14ac:dyDescent="0.2">
      <c r="A565" s="729"/>
      <c r="B565" s="730"/>
      <c r="C565" s="730"/>
      <c r="D565" s="730"/>
      <c r="E565" s="730"/>
      <c r="F565" s="730"/>
      <c r="G565" s="731"/>
    </row>
    <row r="566" spans="1:7" ht="36" x14ac:dyDescent="0.25">
      <c r="A566" s="703" t="s">
        <v>226</v>
      </c>
      <c r="B566" s="704" t="s">
        <v>487</v>
      </c>
      <c r="C566" s="726" t="s">
        <v>488</v>
      </c>
      <c r="D566" s="706" t="s">
        <v>109</v>
      </c>
      <c r="E566" s="707"/>
      <c r="F566" s="708"/>
      <c r="G566" s="709">
        <f>G574</f>
        <v>0</v>
      </c>
    </row>
    <row r="567" spans="1:7" ht="18" x14ac:dyDescent="0.2">
      <c r="A567" s="710"/>
      <c r="B567" s="711"/>
      <c r="C567" s="711"/>
      <c r="D567" s="711"/>
      <c r="E567" s="711"/>
      <c r="F567" s="711"/>
      <c r="G567" s="712"/>
    </row>
    <row r="568" spans="1:7" ht="18" x14ac:dyDescent="0.2">
      <c r="A568" s="713" t="s">
        <v>145</v>
      </c>
      <c r="B568" s="714"/>
      <c r="C568" s="711" t="s">
        <v>96</v>
      </c>
      <c r="D568" s="711" t="s">
        <v>146</v>
      </c>
      <c r="E568" s="711" t="s">
        <v>147</v>
      </c>
      <c r="F568" s="711" t="s">
        <v>148</v>
      </c>
      <c r="G568" s="712" t="s">
        <v>149</v>
      </c>
    </row>
    <row r="569" spans="1:7" ht="36" x14ac:dyDescent="0.2">
      <c r="A569" s="715" t="s">
        <v>1446</v>
      </c>
      <c r="B569" s="716" t="s">
        <v>1623</v>
      </c>
      <c r="C569" s="717" t="s">
        <v>1624</v>
      </c>
      <c r="D569" s="718" t="s">
        <v>1625</v>
      </c>
      <c r="E569" s="718">
        <v>0.21</v>
      </c>
      <c r="F569" s="743"/>
      <c r="G569" s="720">
        <f t="shared" ref="G569:G573" si="55">TRUNC(E569*F569,2)</f>
        <v>0</v>
      </c>
    </row>
    <row r="570" spans="1:7" ht="18" x14ac:dyDescent="0.2">
      <c r="A570" s="715" t="s">
        <v>1446</v>
      </c>
      <c r="B570" s="716" t="s">
        <v>1626</v>
      </c>
      <c r="C570" s="717" t="s">
        <v>1627</v>
      </c>
      <c r="D570" s="718" t="s">
        <v>1457</v>
      </c>
      <c r="E570" s="718">
        <v>0.5</v>
      </c>
      <c r="F570" s="743"/>
      <c r="G570" s="720">
        <f t="shared" si="55"/>
        <v>0</v>
      </c>
    </row>
    <row r="571" spans="1:7" ht="18" x14ac:dyDescent="0.2">
      <c r="A571" s="715" t="s">
        <v>118</v>
      </c>
      <c r="B571" s="716" t="s">
        <v>1469</v>
      </c>
      <c r="C571" s="717" t="s">
        <v>1470</v>
      </c>
      <c r="D571" s="718" t="s">
        <v>97</v>
      </c>
      <c r="E571" s="718">
        <v>0.245</v>
      </c>
      <c r="F571" s="743"/>
      <c r="G571" s="720">
        <f t="shared" si="55"/>
        <v>0</v>
      </c>
    </row>
    <row r="572" spans="1:7" ht="18" x14ac:dyDescent="0.2">
      <c r="A572" s="715" t="s">
        <v>118</v>
      </c>
      <c r="B572" s="716" t="s">
        <v>1471</v>
      </c>
      <c r="C572" s="717" t="s">
        <v>1472</v>
      </c>
      <c r="D572" s="718" t="s">
        <v>97</v>
      </c>
      <c r="E572" s="718">
        <v>0.123</v>
      </c>
      <c r="F572" s="743"/>
      <c r="G572" s="720">
        <f t="shared" si="55"/>
        <v>0</v>
      </c>
    </row>
    <row r="573" spans="1:7" ht="54" x14ac:dyDescent="0.2">
      <c r="A573" s="715" t="s">
        <v>118</v>
      </c>
      <c r="B573" s="716" t="s">
        <v>1628</v>
      </c>
      <c r="C573" s="717" t="s">
        <v>1629</v>
      </c>
      <c r="D573" s="718" t="s">
        <v>98</v>
      </c>
      <c r="E573" s="718">
        <v>4.3099999999999999E-2</v>
      </c>
      <c r="F573" s="743"/>
      <c r="G573" s="720">
        <f t="shared" si="55"/>
        <v>0</v>
      </c>
    </row>
    <row r="574" spans="1:7" ht="18" x14ac:dyDescent="0.2">
      <c r="A574" s="722" t="s">
        <v>150</v>
      </c>
      <c r="B574" s="723"/>
      <c r="C574" s="723"/>
      <c r="D574" s="723"/>
      <c r="E574" s="723"/>
      <c r="F574" s="724"/>
      <c r="G574" s="725">
        <f>SUM(G569:G573)</f>
        <v>0</v>
      </c>
    </row>
    <row r="575" spans="1:7" x14ac:dyDescent="0.2">
      <c r="A575" s="729"/>
      <c r="B575" s="730"/>
      <c r="C575" s="730"/>
      <c r="D575" s="730"/>
      <c r="E575" s="730"/>
      <c r="F575" s="730"/>
      <c r="G575" s="731"/>
    </row>
    <row r="576" spans="1:7" ht="18" x14ac:dyDescent="0.25">
      <c r="A576" s="703" t="s">
        <v>226</v>
      </c>
      <c r="B576" s="704" t="s">
        <v>497</v>
      </c>
      <c r="C576" s="726" t="s">
        <v>498</v>
      </c>
      <c r="D576" s="706" t="s">
        <v>109</v>
      </c>
      <c r="E576" s="707"/>
      <c r="F576" s="708"/>
      <c r="G576" s="709">
        <f>G583</f>
        <v>0</v>
      </c>
    </row>
    <row r="577" spans="1:7" ht="18" x14ac:dyDescent="0.2">
      <c r="A577" s="710"/>
      <c r="B577" s="711"/>
      <c r="C577" s="711"/>
      <c r="D577" s="711"/>
      <c r="E577" s="711"/>
      <c r="F577" s="711"/>
      <c r="G577" s="712"/>
    </row>
    <row r="578" spans="1:7" ht="18" x14ac:dyDescent="0.2">
      <c r="A578" s="713" t="s">
        <v>145</v>
      </c>
      <c r="B578" s="714"/>
      <c r="C578" s="711" t="s">
        <v>96</v>
      </c>
      <c r="D578" s="711" t="s">
        <v>146</v>
      </c>
      <c r="E578" s="711" t="s">
        <v>147</v>
      </c>
      <c r="F578" s="711" t="s">
        <v>148</v>
      </c>
      <c r="G578" s="712" t="s">
        <v>149</v>
      </c>
    </row>
    <row r="579" spans="1:7" ht="18" x14ac:dyDescent="0.2">
      <c r="A579" s="715" t="s">
        <v>1446</v>
      </c>
      <c r="B579" s="716" t="s">
        <v>1630</v>
      </c>
      <c r="C579" s="717" t="s">
        <v>1631</v>
      </c>
      <c r="D579" s="718" t="s">
        <v>1457</v>
      </c>
      <c r="E579" s="718">
        <v>9.5000000000000001E-2</v>
      </c>
      <c r="F579" s="743"/>
      <c r="G579" s="720">
        <f t="shared" ref="G579:G582" si="56">TRUNC(E579*F579,2)</f>
        <v>0</v>
      </c>
    </row>
    <row r="580" spans="1:7" ht="36" x14ac:dyDescent="0.2">
      <c r="A580" s="715" t="s">
        <v>1446</v>
      </c>
      <c r="B580" s="716" t="s">
        <v>1632</v>
      </c>
      <c r="C580" s="717" t="s">
        <v>1633</v>
      </c>
      <c r="D580" s="718" t="s">
        <v>353</v>
      </c>
      <c r="E580" s="718">
        <v>1.1100000000000001</v>
      </c>
      <c r="F580" s="743"/>
      <c r="G580" s="720">
        <f t="shared" si="56"/>
        <v>0</v>
      </c>
    </row>
    <row r="581" spans="1:7" ht="18" x14ac:dyDescent="0.2">
      <c r="A581" s="715" t="s">
        <v>118</v>
      </c>
      <c r="B581" s="716" t="s">
        <v>1469</v>
      </c>
      <c r="C581" s="717" t="s">
        <v>1470</v>
      </c>
      <c r="D581" s="718" t="s">
        <v>97</v>
      </c>
      <c r="E581" s="718">
        <v>0.17100000000000001</v>
      </c>
      <c r="F581" s="743"/>
      <c r="G581" s="720">
        <f t="shared" si="56"/>
        <v>0</v>
      </c>
    </row>
    <row r="582" spans="1:7" ht="18" x14ac:dyDescent="0.2">
      <c r="A582" s="715" t="s">
        <v>118</v>
      </c>
      <c r="B582" s="716" t="s">
        <v>1471</v>
      </c>
      <c r="C582" s="717" t="s">
        <v>1472</v>
      </c>
      <c r="D582" s="718" t="s">
        <v>97</v>
      </c>
      <c r="E582" s="718">
        <v>8.5000000000000006E-2</v>
      </c>
      <c r="F582" s="743"/>
      <c r="G582" s="720">
        <f t="shared" si="56"/>
        <v>0</v>
      </c>
    </row>
    <row r="583" spans="1:7" ht="18" x14ac:dyDescent="0.2">
      <c r="A583" s="722" t="s">
        <v>150</v>
      </c>
      <c r="B583" s="723"/>
      <c r="C583" s="723"/>
      <c r="D583" s="723"/>
      <c r="E583" s="723"/>
      <c r="F583" s="724"/>
      <c r="G583" s="725">
        <f>SUM(G579:G582)</f>
        <v>0</v>
      </c>
    </row>
    <row r="584" spans="1:7" x14ac:dyDescent="0.2">
      <c r="A584" s="729"/>
      <c r="B584" s="730"/>
      <c r="C584" s="730"/>
      <c r="D584" s="730"/>
      <c r="E584" s="730"/>
      <c r="F584" s="730"/>
      <c r="G584" s="731"/>
    </row>
    <row r="585" spans="1:7" ht="36" x14ac:dyDescent="0.25">
      <c r="A585" s="703" t="s">
        <v>226</v>
      </c>
      <c r="B585" s="704" t="s">
        <v>499</v>
      </c>
      <c r="C585" s="726" t="s">
        <v>500</v>
      </c>
      <c r="D585" s="706" t="s">
        <v>109</v>
      </c>
      <c r="E585" s="707"/>
      <c r="F585" s="708"/>
      <c r="G585" s="709">
        <f>G591</f>
        <v>0</v>
      </c>
    </row>
    <row r="586" spans="1:7" ht="18" x14ac:dyDescent="0.2">
      <c r="A586" s="710"/>
      <c r="B586" s="711"/>
      <c r="C586" s="711"/>
      <c r="D586" s="711"/>
      <c r="E586" s="711"/>
      <c r="F586" s="711"/>
      <c r="G586" s="712"/>
    </row>
    <row r="587" spans="1:7" ht="18" x14ac:dyDescent="0.2">
      <c r="A587" s="713" t="s">
        <v>145</v>
      </c>
      <c r="B587" s="714"/>
      <c r="C587" s="711" t="s">
        <v>96</v>
      </c>
      <c r="D587" s="711" t="s">
        <v>146</v>
      </c>
      <c r="E587" s="711" t="s">
        <v>147</v>
      </c>
      <c r="F587" s="711" t="s">
        <v>148</v>
      </c>
      <c r="G587" s="712" t="s">
        <v>149</v>
      </c>
    </row>
    <row r="588" spans="1:7" ht="18" x14ac:dyDescent="0.2">
      <c r="A588" s="715" t="s">
        <v>1446</v>
      </c>
      <c r="B588" s="716" t="s">
        <v>1626</v>
      </c>
      <c r="C588" s="717" t="s">
        <v>1627</v>
      </c>
      <c r="D588" s="718" t="s">
        <v>1457</v>
      </c>
      <c r="E588" s="718">
        <v>0.02</v>
      </c>
      <c r="F588" s="743"/>
      <c r="G588" s="720">
        <f t="shared" ref="G588:G590" si="57">TRUNC(E588*F588,2)</f>
        <v>0</v>
      </c>
    </row>
    <row r="589" spans="1:7" ht="18" x14ac:dyDescent="0.2">
      <c r="A589" s="715" t="s">
        <v>1446</v>
      </c>
      <c r="B589" s="716" t="s">
        <v>1615</v>
      </c>
      <c r="C589" s="717" t="s">
        <v>1616</v>
      </c>
      <c r="D589" s="718" t="s">
        <v>1457</v>
      </c>
      <c r="E589" s="718">
        <v>0.1</v>
      </c>
      <c r="F589" s="743"/>
      <c r="G589" s="720">
        <f t="shared" si="57"/>
        <v>0</v>
      </c>
    </row>
    <row r="590" spans="1:7" ht="18" x14ac:dyDescent="0.2">
      <c r="A590" s="715" t="s">
        <v>1446</v>
      </c>
      <c r="B590" s="716" t="s">
        <v>1634</v>
      </c>
      <c r="C590" s="717" t="s">
        <v>1635</v>
      </c>
      <c r="D590" s="718" t="s">
        <v>1568</v>
      </c>
      <c r="E590" s="718">
        <v>0.09</v>
      </c>
      <c r="F590" s="743"/>
      <c r="G590" s="720">
        <f t="shared" si="57"/>
        <v>0</v>
      </c>
    </row>
    <row r="591" spans="1:7" ht="18" x14ac:dyDescent="0.2">
      <c r="A591" s="722" t="s">
        <v>150</v>
      </c>
      <c r="B591" s="723"/>
      <c r="C591" s="723"/>
      <c r="D591" s="723"/>
      <c r="E591" s="723"/>
      <c r="F591" s="724"/>
      <c r="G591" s="725">
        <f>SUM(G588:G590)</f>
        <v>0</v>
      </c>
    </row>
    <row r="592" spans="1:7" x14ac:dyDescent="0.2">
      <c r="A592" s="729"/>
      <c r="B592" s="730"/>
      <c r="C592" s="730"/>
      <c r="D592" s="730"/>
      <c r="E592" s="730"/>
      <c r="F592" s="730"/>
      <c r="G592" s="731"/>
    </row>
    <row r="593" spans="1:7" ht="18" x14ac:dyDescent="0.25">
      <c r="A593" s="703" t="s">
        <v>226</v>
      </c>
      <c r="B593" s="704" t="s">
        <v>507</v>
      </c>
      <c r="C593" s="726" t="s">
        <v>508</v>
      </c>
      <c r="D593" s="706" t="s">
        <v>129</v>
      </c>
      <c r="E593" s="707"/>
      <c r="F593" s="708"/>
      <c r="G593" s="709">
        <f>G600</f>
        <v>0</v>
      </c>
    </row>
    <row r="594" spans="1:7" ht="18" x14ac:dyDescent="0.2">
      <c r="A594" s="710"/>
      <c r="B594" s="711"/>
      <c r="C594" s="711"/>
      <c r="D594" s="711"/>
      <c r="E594" s="711"/>
      <c r="F594" s="711"/>
      <c r="G594" s="712"/>
    </row>
    <row r="595" spans="1:7" ht="18" x14ac:dyDescent="0.2">
      <c r="A595" s="713" t="s">
        <v>145</v>
      </c>
      <c r="B595" s="714"/>
      <c r="C595" s="711" t="s">
        <v>96</v>
      </c>
      <c r="D595" s="711" t="s">
        <v>146</v>
      </c>
      <c r="E595" s="711" t="s">
        <v>147</v>
      </c>
      <c r="F595" s="711" t="s">
        <v>148</v>
      </c>
      <c r="G595" s="712" t="s">
        <v>149</v>
      </c>
    </row>
    <row r="596" spans="1:7" ht="18" x14ac:dyDescent="0.2">
      <c r="A596" s="715" t="s">
        <v>1446</v>
      </c>
      <c r="B596" s="716" t="s">
        <v>1636</v>
      </c>
      <c r="C596" s="717" t="s">
        <v>1637</v>
      </c>
      <c r="D596" s="718" t="s">
        <v>1457</v>
      </c>
      <c r="E596" s="718">
        <v>1.29</v>
      </c>
      <c r="F596" s="743"/>
      <c r="G596" s="720">
        <f t="shared" ref="G596:G599" si="58">TRUNC(E596*F596,2)</f>
        <v>0</v>
      </c>
    </row>
    <row r="597" spans="1:7" ht="54" x14ac:dyDescent="0.2">
      <c r="A597" s="715" t="s">
        <v>1446</v>
      </c>
      <c r="B597" s="716" t="s">
        <v>1638</v>
      </c>
      <c r="C597" s="717" t="s">
        <v>1639</v>
      </c>
      <c r="D597" s="718" t="s">
        <v>1460</v>
      </c>
      <c r="E597" s="718">
        <v>1</v>
      </c>
      <c r="F597" s="743"/>
      <c r="G597" s="720">
        <f t="shared" si="58"/>
        <v>0</v>
      </c>
    </row>
    <row r="598" spans="1:7" ht="36" x14ac:dyDescent="0.2">
      <c r="A598" s="715" t="s">
        <v>118</v>
      </c>
      <c r="B598" s="716" t="s">
        <v>1640</v>
      </c>
      <c r="C598" s="717" t="s">
        <v>1641</v>
      </c>
      <c r="D598" s="718" t="s">
        <v>97</v>
      </c>
      <c r="E598" s="718">
        <v>0.54700000000000004</v>
      </c>
      <c r="F598" s="743"/>
      <c r="G598" s="720">
        <f t="shared" si="58"/>
        <v>0</v>
      </c>
    </row>
    <row r="599" spans="1:7" ht="18" x14ac:dyDescent="0.2">
      <c r="A599" s="715" t="s">
        <v>118</v>
      </c>
      <c r="B599" s="716" t="s">
        <v>1471</v>
      </c>
      <c r="C599" s="717" t="s">
        <v>1472</v>
      </c>
      <c r="D599" s="718" t="s">
        <v>97</v>
      </c>
      <c r="E599" s="718">
        <v>0.27300000000000002</v>
      </c>
      <c r="F599" s="743"/>
      <c r="G599" s="720">
        <f t="shared" si="58"/>
        <v>0</v>
      </c>
    </row>
    <row r="600" spans="1:7" ht="18" x14ac:dyDescent="0.2">
      <c r="A600" s="722" t="s">
        <v>150</v>
      </c>
      <c r="B600" s="723"/>
      <c r="C600" s="723"/>
      <c r="D600" s="723"/>
      <c r="E600" s="723"/>
      <c r="F600" s="724"/>
      <c r="G600" s="725">
        <f>SUM(G596:G599)</f>
        <v>0</v>
      </c>
    </row>
    <row r="601" spans="1:7" x14ac:dyDescent="0.2">
      <c r="A601" s="729"/>
      <c r="B601" s="730"/>
      <c r="C601" s="730"/>
      <c r="D601" s="730"/>
      <c r="E601" s="730"/>
      <c r="F601" s="730"/>
      <c r="G601" s="731"/>
    </row>
    <row r="602" spans="1:7" ht="36" x14ac:dyDescent="0.25">
      <c r="A602" s="703" t="s">
        <v>226</v>
      </c>
      <c r="B602" s="704" t="s">
        <v>516</v>
      </c>
      <c r="C602" s="726" t="s">
        <v>517</v>
      </c>
      <c r="D602" s="706" t="s">
        <v>109</v>
      </c>
      <c r="E602" s="707"/>
      <c r="F602" s="708"/>
      <c r="G602" s="709">
        <f>G609</f>
        <v>0</v>
      </c>
    </row>
    <row r="603" spans="1:7" ht="18" x14ac:dyDescent="0.2">
      <c r="A603" s="710"/>
      <c r="B603" s="711"/>
      <c r="C603" s="711"/>
      <c r="D603" s="711"/>
      <c r="E603" s="711"/>
      <c r="F603" s="711"/>
      <c r="G603" s="712"/>
    </row>
    <row r="604" spans="1:7" ht="18" x14ac:dyDescent="0.2">
      <c r="A604" s="713" t="s">
        <v>145</v>
      </c>
      <c r="B604" s="714"/>
      <c r="C604" s="711" t="s">
        <v>96</v>
      </c>
      <c r="D604" s="711" t="s">
        <v>146</v>
      </c>
      <c r="E604" s="711" t="s">
        <v>147</v>
      </c>
      <c r="F604" s="711" t="s">
        <v>148</v>
      </c>
      <c r="G604" s="712" t="s">
        <v>149</v>
      </c>
    </row>
    <row r="605" spans="1:7" ht="18" x14ac:dyDescent="0.2">
      <c r="A605" s="715" t="s">
        <v>1446</v>
      </c>
      <c r="B605" s="716" t="s">
        <v>1642</v>
      </c>
      <c r="C605" s="717" t="s">
        <v>1643</v>
      </c>
      <c r="D605" s="718" t="s">
        <v>1457</v>
      </c>
      <c r="E605" s="718">
        <v>10</v>
      </c>
      <c r="F605" s="743"/>
      <c r="G605" s="720">
        <f t="shared" ref="G605:G608" si="59">TRUNC(E605*F605,2)</f>
        <v>0</v>
      </c>
    </row>
    <row r="606" spans="1:7" ht="54" x14ac:dyDescent="0.2">
      <c r="A606" s="715" t="s">
        <v>1446</v>
      </c>
      <c r="B606" s="716" t="s">
        <v>1644</v>
      </c>
      <c r="C606" s="717" t="s">
        <v>1645</v>
      </c>
      <c r="D606" s="718" t="s">
        <v>1452</v>
      </c>
      <c r="E606" s="718">
        <v>6.25</v>
      </c>
      <c r="F606" s="743"/>
      <c r="G606" s="720">
        <f t="shared" si="59"/>
        <v>0</v>
      </c>
    </row>
    <row r="607" spans="1:7" ht="18" x14ac:dyDescent="0.2">
      <c r="A607" s="715" t="s">
        <v>118</v>
      </c>
      <c r="B607" s="716" t="s">
        <v>1469</v>
      </c>
      <c r="C607" s="717" t="s">
        <v>1470</v>
      </c>
      <c r="D607" s="718" t="s">
        <v>97</v>
      </c>
      <c r="E607" s="718">
        <v>1.2789999999999999</v>
      </c>
      <c r="F607" s="743"/>
      <c r="G607" s="720">
        <f t="shared" si="59"/>
        <v>0</v>
      </c>
    </row>
    <row r="608" spans="1:7" ht="18" x14ac:dyDescent="0.2">
      <c r="A608" s="715" t="s">
        <v>118</v>
      </c>
      <c r="B608" s="716" t="s">
        <v>1471</v>
      </c>
      <c r="C608" s="717" t="s">
        <v>1472</v>
      </c>
      <c r="D608" s="718" t="s">
        <v>97</v>
      </c>
      <c r="E608" s="718">
        <v>2.5569999999999999</v>
      </c>
      <c r="F608" s="743"/>
      <c r="G608" s="720">
        <f t="shared" si="59"/>
        <v>0</v>
      </c>
    </row>
    <row r="609" spans="1:7" ht="18" x14ac:dyDescent="0.2">
      <c r="A609" s="722" t="s">
        <v>150</v>
      </c>
      <c r="B609" s="723"/>
      <c r="C609" s="723"/>
      <c r="D609" s="723"/>
      <c r="E609" s="723"/>
      <c r="F609" s="724"/>
      <c r="G609" s="725">
        <f>SUM(G605:G608)</f>
        <v>0</v>
      </c>
    </row>
    <row r="610" spans="1:7" x14ac:dyDescent="0.2">
      <c r="A610" s="729"/>
      <c r="B610" s="730"/>
      <c r="C610" s="730"/>
      <c r="D610" s="730"/>
      <c r="E610" s="730"/>
      <c r="F610" s="730"/>
      <c r="G610" s="731"/>
    </row>
    <row r="611" spans="1:7" ht="36" x14ac:dyDescent="0.25">
      <c r="A611" s="703" t="s">
        <v>226</v>
      </c>
      <c r="B611" s="704" t="s">
        <v>518</v>
      </c>
      <c r="C611" s="726" t="s">
        <v>519</v>
      </c>
      <c r="D611" s="706" t="s">
        <v>109</v>
      </c>
      <c r="E611" s="707"/>
      <c r="F611" s="708"/>
      <c r="G611" s="709">
        <f>G618</f>
        <v>0</v>
      </c>
    </row>
    <row r="612" spans="1:7" ht="18" x14ac:dyDescent="0.2">
      <c r="A612" s="710"/>
      <c r="B612" s="711"/>
      <c r="C612" s="711"/>
      <c r="D612" s="711"/>
      <c r="E612" s="711"/>
      <c r="F612" s="711"/>
      <c r="G612" s="712"/>
    </row>
    <row r="613" spans="1:7" ht="18" x14ac:dyDescent="0.2">
      <c r="A613" s="713" t="s">
        <v>145</v>
      </c>
      <c r="B613" s="714"/>
      <c r="C613" s="711" t="s">
        <v>96</v>
      </c>
      <c r="D613" s="711" t="s">
        <v>146</v>
      </c>
      <c r="E613" s="711" t="s">
        <v>147</v>
      </c>
      <c r="F613" s="711" t="s">
        <v>148</v>
      </c>
      <c r="G613" s="712" t="s">
        <v>149</v>
      </c>
    </row>
    <row r="614" spans="1:7" ht="18" x14ac:dyDescent="0.2">
      <c r="A614" s="715" t="s">
        <v>1446</v>
      </c>
      <c r="B614" s="716" t="s">
        <v>1642</v>
      </c>
      <c r="C614" s="717" t="s">
        <v>1643</v>
      </c>
      <c r="D614" s="718" t="s">
        <v>1457</v>
      </c>
      <c r="E614" s="718">
        <v>10</v>
      </c>
      <c r="F614" s="743"/>
      <c r="G614" s="720">
        <f t="shared" ref="G614:G617" si="60">TRUNC(E614*F614,2)</f>
        <v>0</v>
      </c>
    </row>
    <row r="615" spans="1:7" ht="54" x14ac:dyDescent="0.2">
      <c r="A615" s="715" t="s">
        <v>1446</v>
      </c>
      <c r="B615" s="716" t="s">
        <v>1644</v>
      </c>
      <c r="C615" s="717" t="s">
        <v>1645</v>
      </c>
      <c r="D615" s="718" t="s">
        <v>1452</v>
      </c>
      <c r="E615" s="718">
        <v>6.25</v>
      </c>
      <c r="F615" s="743"/>
      <c r="G615" s="720">
        <f t="shared" si="60"/>
        <v>0</v>
      </c>
    </row>
    <row r="616" spans="1:7" ht="18" x14ac:dyDescent="0.2">
      <c r="A616" s="715" t="s">
        <v>118</v>
      </c>
      <c r="B616" s="716" t="s">
        <v>1469</v>
      </c>
      <c r="C616" s="717" t="s">
        <v>1470</v>
      </c>
      <c r="D616" s="718" t="s">
        <v>97</v>
      </c>
      <c r="E616" s="718">
        <v>1.2789999999999999</v>
      </c>
      <c r="F616" s="743"/>
      <c r="G616" s="720">
        <f t="shared" si="60"/>
        <v>0</v>
      </c>
    </row>
    <row r="617" spans="1:7" ht="18" x14ac:dyDescent="0.2">
      <c r="A617" s="715" t="s">
        <v>118</v>
      </c>
      <c r="B617" s="716" t="s">
        <v>1471</v>
      </c>
      <c r="C617" s="717" t="s">
        <v>1472</v>
      </c>
      <c r="D617" s="718" t="s">
        <v>97</v>
      </c>
      <c r="E617" s="718">
        <v>2.5569999999999999</v>
      </c>
      <c r="F617" s="743"/>
      <c r="G617" s="720">
        <f t="shared" si="60"/>
        <v>0</v>
      </c>
    </row>
    <row r="618" spans="1:7" ht="18" x14ac:dyDescent="0.2">
      <c r="A618" s="722" t="s">
        <v>150</v>
      </c>
      <c r="B618" s="723"/>
      <c r="C618" s="723"/>
      <c r="D618" s="723"/>
      <c r="E618" s="723"/>
      <c r="F618" s="724"/>
      <c r="G618" s="725">
        <f>SUM(G614:G617)</f>
        <v>0</v>
      </c>
    </row>
    <row r="619" spans="1:7" x14ac:dyDescent="0.2">
      <c r="A619" s="729"/>
      <c r="B619" s="730"/>
      <c r="C619" s="730"/>
      <c r="D619" s="730"/>
      <c r="E619" s="730"/>
      <c r="F619" s="730"/>
      <c r="G619" s="731"/>
    </row>
    <row r="620" spans="1:7" ht="18" x14ac:dyDescent="0.25">
      <c r="A620" s="703" t="s">
        <v>226</v>
      </c>
      <c r="B620" s="704" t="s">
        <v>520</v>
      </c>
      <c r="C620" s="726" t="s">
        <v>521</v>
      </c>
      <c r="D620" s="706" t="s">
        <v>98</v>
      </c>
      <c r="E620" s="707"/>
      <c r="F620" s="708"/>
      <c r="G620" s="709">
        <f>G626</f>
        <v>0</v>
      </c>
    </row>
    <row r="621" spans="1:7" ht="18" x14ac:dyDescent="0.2">
      <c r="A621" s="710"/>
      <c r="B621" s="711"/>
      <c r="C621" s="711"/>
      <c r="D621" s="711"/>
      <c r="E621" s="711"/>
      <c r="F621" s="711"/>
      <c r="G621" s="712"/>
    </row>
    <row r="622" spans="1:7" ht="18" x14ac:dyDescent="0.2">
      <c r="A622" s="713" t="s">
        <v>145</v>
      </c>
      <c r="B622" s="714"/>
      <c r="C622" s="711" t="s">
        <v>96</v>
      </c>
      <c r="D622" s="711" t="s">
        <v>146</v>
      </c>
      <c r="E622" s="711" t="s">
        <v>147</v>
      </c>
      <c r="F622" s="711" t="s">
        <v>148</v>
      </c>
      <c r="G622" s="712" t="s">
        <v>149</v>
      </c>
    </row>
    <row r="623" spans="1:7" ht="90" x14ac:dyDescent="0.2">
      <c r="A623" s="715" t="s">
        <v>118</v>
      </c>
      <c r="B623" s="716" t="s">
        <v>1646</v>
      </c>
      <c r="C623" s="717" t="s">
        <v>1647</v>
      </c>
      <c r="D623" s="718" t="s">
        <v>1557</v>
      </c>
      <c r="E623" s="718">
        <v>1.9E-2</v>
      </c>
      <c r="F623" s="743"/>
      <c r="G623" s="720">
        <f t="shared" ref="G623:G625" si="61">TRUNC(E623*F623,2)</f>
        <v>0</v>
      </c>
    </row>
    <row r="624" spans="1:7" ht="36" x14ac:dyDescent="0.2">
      <c r="A624" s="715" t="s">
        <v>1446</v>
      </c>
      <c r="B624" s="716" t="s">
        <v>1648</v>
      </c>
      <c r="C624" s="717" t="s">
        <v>1649</v>
      </c>
      <c r="D624" s="718" t="s">
        <v>1449</v>
      </c>
      <c r="E624" s="718">
        <v>1.25</v>
      </c>
      <c r="F624" s="743"/>
      <c r="G624" s="720">
        <f t="shared" si="61"/>
        <v>0</v>
      </c>
    </row>
    <row r="625" spans="1:7" ht="18" x14ac:dyDescent="0.2">
      <c r="A625" s="715" t="s">
        <v>118</v>
      </c>
      <c r="B625" s="716" t="s">
        <v>1471</v>
      </c>
      <c r="C625" s="717" t="s">
        <v>1472</v>
      </c>
      <c r="D625" s="718" t="s">
        <v>97</v>
      </c>
      <c r="E625" s="718">
        <v>3.1699999999999999E-2</v>
      </c>
      <c r="F625" s="743"/>
      <c r="G625" s="720">
        <f t="shared" si="61"/>
        <v>0</v>
      </c>
    </row>
    <row r="626" spans="1:7" ht="18" x14ac:dyDescent="0.2">
      <c r="A626" s="722" t="s">
        <v>150</v>
      </c>
      <c r="B626" s="723"/>
      <c r="C626" s="723"/>
      <c r="D626" s="723"/>
      <c r="E626" s="723"/>
      <c r="F626" s="724"/>
      <c r="G626" s="725">
        <f>SUM(G623:G625)</f>
        <v>0</v>
      </c>
    </row>
    <row r="627" spans="1:7" x14ac:dyDescent="0.2">
      <c r="A627" s="729"/>
      <c r="B627" s="730"/>
      <c r="C627" s="730"/>
      <c r="D627" s="730"/>
      <c r="E627" s="730"/>
      <c r="F627" s="730"/>
      <c r="G627" s="731"/>
    </row>
    <row r="628" spans="1:7" ht="36" x14ac:dyDescent="0.25">
      <c r="A628" s="703" t="s">
        <v>226</v>
      </c>
      <c r="B628" s="704" t="s">
        <v>530</v>
      </c>
      <c r="C628" s="726" t="s">
        <v>531</v>
      </c>
      <c r="D628" s="706" t="s">
        <v>109</v>
      </c>
      <c r="E628" s="707"/>
      <c r="F628" s="708"/>
      <c r="G628" s="709">
        <f>G634</f>
        <v>0</v>
      </c>
    </row>
    <row r="629" spans="1:7" ht="18" x14ac:dyDescent="0.2">
      <c r="A629" s="710"/>
      <c r="B629" s="711"/>
      <c r="C629" s="711"/>
      <c r="D629" s="711"/>
      <c r="E629" s="711"/>
      <c r="F629" s="711"/>
      <c r="G629" s="712"/>
    </row>
    <row r="630" spans="1:7" ht="18" x14ac:dyDescent="0.2">
      <c r="A630" s="713" t="s">
        <v>145</v>
      </c>
      <c r="B630" s="714"/>
      <c r="C630" s="711" t="s">
        <v>96</v>
      </c>
      <c r="D630" s="711" t="s">
        <v>146</v>
      </c>
      <c r="E630" s="711" t="s">
        <v>147</v>
      </c>
      <c r="F630" s="711" t="s">
        <v>148</v>
      </c>
      <c r="G630" s="712" t="s">
        <v>149</v>
      </c>
    </row>
    <row r="631" spans="1:7" ht="18" x14ac:dyDescent="0.2">
      <c r="A631" s="715" t="s">
        <v>1446</v>
      </c>
      <c r="B631" s="716" t="s">
        <v>1650</v>
      </c>
      <c r="C631" s="717" t="s">
        <v>1651</v>
      </c>
      <c r="D631" s="718" t="s">
        <v>1625</v>
      </c>
      <c r="E631" s="718">
        <v>0.22850000000000001</v>
      </c>
      <c r="F631" s="743"/>
      <c r="G631" s="720">
        <f t="shared" ref="G631:G633" si="62">TRUNC(E631*F631,2)</f>
        <v>0</v>
      </c>
    </row>
    <row r="632" spans="1:7" ht="18" x14ac:dyDescent="0.2">
      <c r="A632" s="715" t="s">
        <v>118</v>
      </c>
      <c r="B632" s="716" t="s">
        <v>1652</v>
      </c>
      <c r="C632" s="717" t="s">
        <v>1653</v>
      </c>
      <c r="D632" s="718" t="s">
        <v>97</v>
      </c>
      <c r="E632" s="718">
        <v>0.16309999999999999</v>
      </c>
      <c r="F632" s="743"/>
      <c r="G632" s="720">
        <f t="shared" si="62"/>
        <v>0</v>
      </c>
    </row>
    <row r="633" spans="1:7" ht="18" x14ac:dyDescent="0.2">
      <c r="A633" s="715" t="s">
        <v>118</v>
      </c>
      <c r="B633" s="716" t="s">
        <v>1471</v>
      </c>
      <c r="C633" s="717" t="s">
        <v>1472</v>
      </c>
      <c r="D633" s="718" t="s">
        <v>97</v>
      </c>
      <c r="E633" s="718">
        <v>5.4399999999999997E-2</v>
      </c>
      <c r="F633" s="743"/>
      <c r="G633" s="720">
        <f t="shared" si="62"/>
        <v>0</v>
      </c>
    </row>
    <row r="634" spans="1:7" ht="18" x14ac:dyDescent="0.2">
      <c r="A634" s="722" t="s">
        <v>150</v>
      </c>
      <c r="B634" s="723"/>
      <c r="C634" s="723"/>
      <c r="D634" s="723"/>
      <c r="E634" s="723"/>
      <c r="F634" s="724"/>
      <c r="G634" s="725">
        <f>SUM(G631:G633)</f>
        <v>0</v>
      </c>
    </row>
    <row r="635" spans="1:7" x14ac:dyDescent="0.2">
      <c r="A635" s="729"/>
      <c r="B635" s="730"/>
      <c r="C635" s="730"/>
      <c r="D635" s="730"/>
      <c r="E635" s="730"/>
      <c r="F635" s="730"/>
      <c r="G635" s="731"/>
    </row>
    <row r="636" spans="1:7" ht="36" x14ac:dyDescent="0.25">
      <c r="A636" s="703" t="s">
        <v>226</v>
      </c>
      <c r="B636" s="704" t="s">
        <v>534</v>
      </c>
      <c r="C636" s="726" t="s">
        <v>535</v>
      </c>
      <c r="D636" s="706" t="s">
        <v>109</v>
      </c>
      <c r="E636" s="707"/>
      <c r="F636" s="708"/>
      <c r="G636" s="709">
        <f>G642</f>
        <v>0</v>
      </c>
    </row>
    <row r="637" spans="1:7" ht="18" x14ac:dyDescent="0.2">
      <c r="A637" s="710"/>
      <c r="B637" s="711"/>
      <c r="C637" s="711"/>
      <c r="D637" s="711"/>
      <c r="E637" s="711"/>
      <c r="F637" s="711"/>
      <c r="G637" s="712"/>
    </row>
    <row r="638" spans="1:7" ht="18" x14ac:dyDescent="0.2">
      <c r="A638" s="713" t="s">
        <v>145</v>
      </c>
      <c r="B638" s="714"/>
      <c r="C638" s="711" t="s">
        <v>96</v>
      </c>
      <c r="D638" s="711" t="s">
        <v>146</v>
      </c>
      <c r="E638" s="711" t="s">
        <v>147</v>
      </c>
      <c r="F638" s="711" t="s">
        <v>148</v>
      </c>
      <c r="G638" s="712" t="s">
        <v>149</v>
      </c>
    </row>
    <row r="639" spans="1:7" ht="18" x14ac:dyDescent="0.2">
      <c r="A639" s="715" t="s">
        <v>1446</v>
      </c>
      <c r="B639" s="716" t="s">
        <v>1654</v>
      </c>
      <c r="C639" s="717" t="s">
        <v>1655</v>
      </c>
      <c r="D639" s="718" t="s">
        <v>1625</v>
      </c>
      <c r="E639" s="718">
        <v>1.4E-2</v>
      </c>
      <c r="F639" s="743"/>
      <c r="G639" s="720">
        <f t="shared" ref="G639:G641" si="63">TRUNC(E639*F639,2)</f>
        <v>0</v>
      </c>
    </row>
    <row r="640" spans="1:7" ht="18" x14ac:dyDescent="0.2">
      <c r="A640" s="715" t="s">
        <v>1446</v>
      </c>
      <c r="B640" s="716" t="s">
        <v>1656</v>
      </c>
      <c r="C640" s="717" t="s">
        <v>1657</v>
      </c>
      <c r="D640" s="718" t="s">
        <v>1625</v>
      </c>
      <c r="E640" s="718">
        <v>0.14030000000000001</v>
      </c>
      <c r="F640" s="743"/>
      <c r="G640" s="720">
        <f t="shared" si="63"/>
        <v>0</v>
      </c>
    </row>
    <row r="641" spans="1:7" ht="18" x14ac:dyDescent="0.2">
      <c r="A641" s="715" t="s">
        <v>118</v>
      </c>
      <c r="B641" s="716" t="s">
        <v>1652</v>
      </c>
      <c r="C641" s="717" t="s">
        <v>1653</v>
      </c>
      <c r="D641" s="718" t="s">
        <v>97</v>
      </c>
      <c r="E641" s="718">
        <v>0.3805</v>
      </c>
      <c r="F641" s="743"/>
      <c r="G641" s="720">
        <f t="shared" si="63"/>
        <v>0</v>
      </c>
    </row>
    <row r="642" spans="1:7" ht="18" x14ac:dyDescent="0.2">
      <c r="A642" s="722" t="s">
        <v>150</v>
      </c>
      <c r="B642" s="723"/>
      <c r="C642" s="723"/>
      <c r="D642" s="723"/>
      <c r="E642" s="723"/>
      <c r="F642" s="724"/>
      <c r="G642" s="725">
        <f>SUM(G639:G641)</f>
        <v>0</v>
      </c>
    </row>
    <row r="643" spans="1:7" x14ac:dyDescent="0.2">
      <c r="A643" s="729"/>
      <c r="B643" s="730"/>
      <c r="C643" s="730"/>
      <c r="D643" s="730"/>
      <c r="E643" s="730"/>
      <c r="F643" s="730"/>
      <c r="G643" s="731"/>
    </row>
    <row r="644" spans="1:7" ht="36" x14ac:dyDescent="0.25">
      <c r="A644" s="703" t="s">
        <v>226</v>
      </c>
      <c r="B644" s="704" t="s">
        <v>536</v>
      </c>
      <c r="C644" s="726" t="s">
        <v>537</v>
      </c>
      <c r="D644" s="706" t="s">
        <v>109</v>
      </c>
      <c r="E644" s="707"/>
      <c r="F644" s="708"/>
      <c r="G644" s="709">
        <f>G653</f>
        <v>0</v>
      </c>
    </row>
    <row r="645" spans="1:7" ht="18" x14ac:dyDescent="0.2">
      <c r="A645" s="710"/>
      <c r="B645" s="711"/>
      <c r="C645" s="711"/>
      <c r="D645" s="711"/>
      <c r="E645" s="711"/>
      <c r="F645" s="711"/>
      <c r="G645" s="712"/>
    </row>
    <row r="646" spans="1:7" ht="18" x14ac:dyDescent="0.2">
      <c r="A646" s="713" t="s">
        <v>145</v>
      </c>
      <c r="B646" s="714"/>
      <c r="C646" s="711" t="s">
        <v>96</v>
      </c>
      <c r="D646" s="711" t="s">
        <v>146</v>
      </c>
      <c r="E646" s="711" t="s">
        <v>147</v>
      </c>
      <c r="F646" s="711" t="s">
        <v>148</v>
      </c>
      <c r="G646" s="712" t="s">
        <v>149</v>
      </c>
    </row>
    <row r="647" spans="1:7" ht="18" x14ac:dyDescent="0.2">
      <c r="A647" s="715" t="s">
        <v>1446</v>
      </c>
      <c r="B647" s="716" t="s">
        <v>1658</v>
      </c>
      <c r="C647" s="717" t="s">
        <v>1659</v>
      </c>
      <c r="D647" s="718" t="s">
        <v>1625</v>
      </c>
      <c r="E647" s="718">
        <v>6.4000000000000001E-2</v>
      </c>
      <c r="F647" s="743"/>
      <c r="G647" s="720">
        <f t="shared" ref="G647:G652" si="64">TRUNC(E647*F647,2)</f>
        <v>0</v>
      </c>
    </row>
    <row r="648" spans="1:7" ht="36" x14ac:dyDescent="0.2">
      <c r="A648" s="715" t="s">
        <v>1446</v>
      </c>
      <c r="B648" s="716" t="s">
        <v>1660</v>
      </c>
      <c r="C648" s="717" t="s">
        <v>1661</v>
      </c>
      <c r="D648" s="718" t="s">
        <v>1452</v>
      </c>
      <c r="E648" s="718">
        <v>1.5</v>
      </c>
      <c r="F648" s="743"/>
      <c r="G648" s="720">
        <f t="shared" si="64"/>
        <v>0</v>
      </c>
    </row>
    <row r="649" spans="1:7" ht="18" x14ac:dyDescent="0.2">
      <c r="A649" s="715" t="s">
        <v>1446</v>
      </c>
      <c r="B649" s="716" t="s">
        <v>1662</v>
      </c>
      <c r="C649" s="717" t="s">
        <v>1663</v>
      </c>
      <c r="D649" s="718" t="s">
        <v>1625</v>
      </c>
      <c r="E649" s="718">
        <v>0.3</v>
      </c>
      <c r="F649" s="743"/>
      <c r="G649" s="720">
        <f t="shared" si="64"/>
        <v>0</v>
      </c>
    </row>
    <row r="650" spans="1:7" ht="18" x14ac:dyDescent="0.2">
      <c r="A650" s="715" t="s">
        <v>1446</v>
      </c>
      <c r="B650" s="716" t="s">
        <v>1664</v>
      </c>
      <c r="C650" s="717" t="s">
        <v>1665</v>
      </c>
      <c r="D650" s="718" t="s">
        <v>1625</v>
      </c>
      <c r="E650" s="718">
        <v>0.32200000000000001</v>
      </c>
      <c r="F650" s="743"/>
      <c r="G650" s="720">
        <f t="shared" si="64"/>
        <v>0</v>
      </c>
    </row>
    <row r="651" spans="1:7" ht="18" x14ac:dyDescent="0.2">
      <c r="A651" s="715" t="s">
        <v>118</v>
      </c>
      <c r="B651" s="716" t="s">
        <v>1652</v>
      </c>
      <c r="C651" s="717" t="s">
        <v>1653</v>
      </c>
      <c r="D651" s="718" t="s">
        <v>97</v>
      </c>
      <c r="E651" s="718">
        <v>1.9</v>
      </c>
      <c r="F651" s="743"/>
      <c r="G651" s="720">
        <f t="shared" si="64"/>
        <v>0</v>
      </c>
    </row>
    <row r="652" spans="1:7" ht="18" x14ac:dyDescent="0.2">
      <c r="A652" s="715" t="s">
        <v>118</v>
      </c>
      <c r="B652" s="716" t="s">
        <v>1471</v>
      </c>
      <c r="C652" s="717" t="s">
        <v>1472</v>
      </c>
      <c r="D652" s="718" t="s">
        <v>97</v>
      </c>
      <c r="E652" s="718">
        <v>1.9</v>
      </c>
      <c r="F652" s="743"/>
      <c r="G652" s="720">
        <f t="shared" si="64"/>
        <v>0</v>
      </c>
    </row>
    <row r="653" spans="1:7" ht="18" x14ac:dyDescent="0.2">
      <c r="A653" s="722" t="s">
        <v>150</v>
      </c>
      <c r="B653" s="723"/>
      <c r="C653" s="723"/>
      <c r="D653" s="723"/>
      <c r="E653" s="723"/>
      <c r="F653" s="724"/>
      <c r="G653" s="725">
        <f>SUM(G647:G652)</f>
        <v>0</v>
      </c>
    </row>
    <row r="654" spans="1:7" x14ac:dyDescent="0.2">
      <c r="A654" s="729"/>
      <c r="B654" s="730"/>
      <c r="C654" s="730"/>
      <c r="D654" s="730"/>
      <c r="E654" s="730"/>
      <c r="F654" s="730"/>
      <c r="G654" s="731"/>
    </row>
    <row r="655" spans="1:7" ht="54" x14ac:dyDescent="0.25">
      <c r="A655" s="703" t="s">
        <v>226</v>
      </c>
      <c r="B655" s="704" t="s">
        <v>582</v>
      </c>
      <c r="C655" s="726" t="s">
        <v>583</v>
      </c>
      <c r="D655" s="706" t="s">
        <v>14</v>
      </c>
      <c r="E655" s="707"/>
      <c r="F655" s="708"/>
      <c r="G655" s="709">
        <f>G664</f>
        <v>0</v>
      </c>
    </row>
    <row r="656" spans="1:7" ht="18" x14ac:dyDescent="0.2">
      <c r="A656" s="710"/>
      <c r="B656" s="711"/>
      <c r="C656" s="711"/>
      <c r="D656" s="711"/>
      <c r="E656" s="711"/>
      <c r="F656" s="711"/>
      <c r="G656" s="712"/>
    </row>
    <row r="657" spans="1:7" ht="18" x14ac:dyDescent="0.2">
      <c r="A657" s="713" t="s">
        <v>145</v>
      </c>
      <c r="B657" s="714"/>
      <c r="C657" s="711" t="s">
        <v>96</v>
      </c>
      <c r="D657" s="711" t="s">
        <v>146</v>
      </c>
      <c r="E657" s="711" t="s">
        <v>147</v>
      </c>
      <c r="F657" s="711" t="s">
        <v>148</v>
      </c>
      <c r="G657" s="712" t="s">
        <v>149</v>
      </c>
    </row>
    <row r="658" spans="1:7" ht="18" x14ac:dyDescent="0.2">
      <c r="A658" s="715" t="s">
        <v>1446</v>
      </c>
      <c r="B658" s="716" t="s">
        <v>1666</v>
      </c>
      <c r="C658" s="717" t="s">
        <v>1667</v>
      </c>
      <c r="D658" s="718" t="s">
        <v>1452</v>
      </c>
      <c r="E658" s="718">
        <v>1.8800000000000001E-2</v>
      </c>
      <c r="F658" s="743"/>
      <c r="G658" s="720">
        <f t="shared" ref="G658:G663" si="65">TRUNC(E658*F658,2)</f>
        <v>0</v>
      </c>
    </row>
    <row r="659" spans="1:7" ht="36" x14ac:dyDescent="0.2">
      <c r="A659" s="715" t="s">
        <v>1446</v>
      </c>
      <c r="B659" s="716" t="s">
        <v>1668</v>
      </c>
      <c r="C659" s="717" t="s">
        <v>1669</v>
      </c>
      <c r="D659" s="718" t="s">
        <v>1452</v>
      </c>
      <c r="E659" s="718">
        <v>1</v>
      </c>
      <c r="F659" s="743"/>
      <c r="G659" s="720">
        <f t="shared" si="65"/>
        <v>0</v>
      </c>
    </row>
    <row r="660" spans="1:7" ht="18" x14ac:dyDescent="0.2">
      <c r="A660" s="715" t="s">
        <v>1446</v>
      </c>
      <c r="B660" s="716" t="s">
        <v>1670</v>
      </c>
      <c r="C660" s="717" t="s">
        <v>1671</v>
      </c>
      <c r="D660" s="718" t="s">
        <v>1452</v>
      </c>
      <c r="E660" s="718">
        <v>2.06E-2</v>
      </c>
      <c r="F660" s="743"/>
      <c r="G660" s="720">
        <f t="shared" si="65"/>
        <v>0</v>
      </c>
    </row>
    <row r="661" spans="1:7" ht="36" x14ac:dyDescent="0.2">
      <c r="A661" s="715" t="s">
        <v>1446</v>
      </c>
      <c r="B661" s="716" t="s">
        <v>1672</v>
      </c>
      <c r="C661" s="717" t="s">
        <v>1673</v>
      </c>
      <c r="D661" s="718" t="s">
        <v>1452</v>
      </c>
      <c r="E661" s="718">
        <v>2.5999999999999999E-2</v>
      </c>
      <c r="F661" s="743"/>
      <c r="G661" s="720">
        <f t="shared" si="65"/>
        <v>0</v>
      </c>
    </row>
    <row r="662" spans="1:7" ht="36" x14ac:dyDescent="0.2">
      <c r="A662" s="715" t="s">
        <v>118</v>
      </c>
      <c r="B662" s="716" t="s">
        <v>1465</v>
      </c>
      <c r="C662" s="717" t="s">
        <v>1466</v>
      </c>
      <c r="D662" s="718" t="s">
        <v>97</v>
      </c>
      <c r="E662" s="718">
        <v>9.2399999999999996E-2</v>
      </c>
      <c r="F662" s="743"/>
      <c r="G662" s="720">
        <f t="shared" si="65"/>
        <v>0</v>
      </c>
    </row>
    <row r="663" spans="1:7" ht="36" x14ac:dyDescent="0.2">
      <c r="A663" s="715" t="s">
        <v>118</v>
      </c>
      <c r="B663" s="716" t="s">
        <v>1467</v>
      </c>
      <c r="C663" s="717" t="s">
        <v>1468</v>
      </c>
      <c r="D663" s="718" t="s">
        <v>97</v>
      </c>
      <c r="E663" s="718">
        <v>9.2399999999999996E-2</v>
      </c>
      <c r="F663" s="743"/>
      <c r="G663" s="720">
        <f t="shared" si="65"/>
        <v>0</v>
      </c>
    </row>
    <row r="664" spans="1:7" ht="18" x14ac:dyDescent="0.2">
      <c r="A664" s="722" t="s">
        <v>150</v>
      </c>
      <c r="B664" s="723"/>
      <c r="C664" s="723"/>
      <c r="D664" s="723"/>
      <c r="E664" s="723"/>
      <c r="F664" s="724"/>
      <c r="G664" s="725">
        <f>SUM(G658:G663)</f>
        <v>0</v>
      </c>
    </row>
    <row r="665" spans="1:7" x14ac:dyDescent="0.2">
      <c r="A665" s="729"/>
      <c r="B665" s="730"/>
      <c r="C665" s="730"/>
      <c r="D665" s="730"/>
      <c r="E665" s="730"/>
      <c r="F665" s="730"/>
      <c r="G665" s="731"/>
    </row>
    <row r="666" spans="1:7" ht="54" x14ac:dyDescent="0.25">
      <c r="A666" s="703" t="s">
        <v>226</v>
      </c>
      <c r="B666" s="704" t="s">
        <v>584</v>
      </c>
      <c r="C666" s="726" t="s">
        <v>585</v>
      </c>
      <c r="D666" s="706" t="s">
        <v>14</v>
      </c>
      <c r="E666" s="707"/>
      <c r="F666" s="708"/>
      <c r="G666" s="709">
        <f>G675</f>
        <v>0</v>
      </c>
    </row>
    <row r="667" spans="1:7" ht="18" x14ac:dyDescent="0.2">
      <c r="A667" s="710"/>
      <c r="B667" s="711"/>
      <c r="C667" s="711"/>
      <c r="D667" s="711"/>
      <c r="E667" s="711"/>
      <c r="F667" s="711"/>
      <c r="G667" s="712"/>
    </row>
    <row r="668" spans="1:7" ht="18" x14ac:dyDescent="0.2">
      <c r="A668" s="713" t="s">
        <v>145</v>
      </c>
      <c r="B668" s="714"/>
      <c r="C668" s="711" t="s">
        <v>96</v>
      </c>
      <c r="D668" s="711" t="s">
        <v>146</v>
      </c>
      <c r="E668" s="711" t="s">
        <v>147</v>
      </c>
      <c r="F668" s="711" t="s">
        <v>148</v>
      </c>
      <c r="G668" s="712" t="s">
        <v>149</v>
      </c>
    </row>
    <row r="669" spans="1:7" ht="18" x14ac:dyDescent="0.2">
      <c r="A669" s="715" t="s">
        <v>1446</v>
      </c>
      <c r="B669" s="716" t="s">
        <v>1666</v>
      </c>
      <c r="C669" s="717" t="s">
        <v>1667</v>
      </c>
      <c r="D669" s="718" t="s">
        <v>1452</v>
      </c>
      <c r="E669" s="718">
        <v>1.8800000000000001E-2</v>
      </c>
      <c r="F669" s="743"/>
      <c r="G669" s="720">
        <f t="shared" ref="G669:G674" si="66">TRUNC(E669*F669,2)</f>
        <v>0</v>
      </c>
    </row>
    <row r="670" spans="1:7" ht="36" x14ac:dyDescent="0.2">
      <c r="A670" s="715" t="s">
        <v>1446</v>
      </c>
      <c r="B670" s="716" t="s">
        <v>1668</v>
      </c>
      <c r="C670" s="717" t="s">
        <v>1669</v>
      </c>
      <c r="D670" s="718" t="s">
        <v>1452</v>
      </c>
      <c r="E670" s="718">
        <v>1</v>
      </c>
      <c r="F670" s="743"/>
      <c r="G670" s="720">
        <f t="shared" si="66"/>
        <v>0</v>
      </c>
    </row>
    <row r="671" spans="1:7" ht="18" x14ac:dyDescent="0.2">
      <c r="A671" s="715" t="s">
        <v>1446</v>
      </c>
      <c r="B671" s="716" t="s">
        <v>1670</v>
      </c>
      <c r="C671" s="717" t="s">
        <v>1671</v>
      </c>
      <c r="D671" s="718" t="s">
        <v>1452</v>
      </c>
      <c r="E671" s="718">
        <v>2.06E-2</v>
      </c>
      <c r="F671" s="743"/>
      <c r="G671" s="720">
        <f t="shared" si="66"/>
        <v>0</v>
      </c>
    </row>
    <row r="672" spans="1:7" ht="36" x14ac:dyDescent="0.2">
      <c r="A672" s="715" t="s">
        <v>1446</v>
      </c>
      <c r="B672" s="716" t="s">
        <v>1672</v>
      </c>
      <c r="C672" s="717" t="s">
        <v>1673</v>
      </c>
      <c r="D672" s="718" t="s">
        <v>1452</v>
      </c>
      <c r="E672" s="718">
        <v>2.5999999999999999E-2</v>
      </c>
      <c r="F672" s="743"/>
      <c r="G672" s="720">
        <f t="shared" si="66"/>
        <v>0</v>
      </c>
    </row>
    <row r="673" spans="1:7" ht="36" x14ac:dyDescent="0.2">
      <c r="A673" s="715" t="s">
        <v>118</v>
      </c>
      <c r="B673" s="716" t="s">
        <v>1465</v>
      </c>
      <c r="C673" s="717" t="s">
        <v>1466</v>
      </c>
      <c r="D673" s="718" t="s">
        <v>97</v>
      </c>
      <c r="E673" s="718">
        <v>9.2399999999999996E-2</v>
      </c>
      <c r="F673" s="743"/>
      <c r="G673" s="720">
        <f t="shared" si="66"/>
        <v>0</v>
      </c>
    </row>
    <row r="674" spans="1:7" ht="36" x14ac:dyDescent="0.2">
      <c r="A674" s="715" t="s">
        <v>118</v>
      </c>
      <c r="B674" s="716" t="s">
        <v>1467</v>
      </c>
      <c r="C674" s="717" t="s">
        <v>1468</v>
      </c>
      <c r="D674" s="718" t="s">
        <v>97</v>
      </c>
      <c r="E674" s="718">
        <v>9.2399999999999996E-2</v>
      </c>
      <c r="F674" s="743"/>
      <c r="G674" s="720">
        <f t="shared" si="66"/>
        <v>0</v>
      </c>
    </row>
    <row r="675" spans="1:7" ht="18" x14ac:dyDescent="0.2">
      <c r="A675" s="722" t="s">
        <v>150</v>
      </c>
      <c r="B675" s="723"/>
      <c r="C675" s="723"/>
      <c r="D675" s="723"/>
      <c r="E675" s="723"/>
      <c r="F675" s="724"/>
      <c r="G675" s="725">
        <f>SUM(G669:G674)</f>
        <v>0</v>
      </c>
    </row>
    <row r="676" spans="1:7" x14ac:dyDescent="0.2">
      <c r="A676" s="729"/>
      <c r="B676" s="730"/>
      <c r="C676" s="730"/>
      <c r="D676" s="730"/>
      <c r="E676" s="730"/>
      <c r="F676" s="730"/>
      <c r="G676" s="731"/>
    </row>
    <row r="677" spans="1:7" ht="54" x14ac:dyDescent="0.25">
      <c r="A677" s="703" t="s">
        <v>226</v>
      </c>
      <c r="B677" s="704" t="s">
        <v>624</v>
      </c>
      <c r="C677" s="726" t="s">
        <v>625</v>
      </c>
      <c r="D677" s="706" t="s">
        <v>14</v>
      </c>
      <c r="E677" s="707"/>
      <c r="F677" s="708"/>
      <c r="G677" s="709">
        <f>G686</f>
        <v>0</v>
      </c>
    </row>
    <row r="678" spans="1:7" ht="18" x14ac:dyDescent="0.2">
      <c r="A678" s="710"/>
      <c r="B678" s="711"/>
      <c r="C678" s="711"/>
      <c r="D678" s="711"/>
      <c r="E678" s="711"/>
      <c r="F678" s="711"/>
      <c r="G678" s="712"/>
    </row>
    <row r="679" spans="1:7" ht="18" x14ac:dyDescent="0.2">
      <c r="A679" s="713" t="s">
        <v>145</v>
      </c>
      <c r="B679" s="714"/>
      <c r="C679" s="711" t="s">
        <v>96</v>
      </c>
      <c r="D679" s="711" t="s">
        <v>146</v>
      </c>
      <c r="E679" s="711" t="s">
        <v>147</v>
      </c>
      <c r="F679" s="711" t="s">
        <v>148</v>
      </c>
      <c r="G679" s="712" t="s">
        <v>149</v>
      </c>
    </row>
    <row r="680" spans="1:7" ht="18" x14ac:dyDescent="0.2">
      <c r="A680" s="715" t="s">
        <v>1446</v>
      </c>
      <c r="B680" s="716" t="s">
        <v>1666</v>
      </c>
      <c r="C680" s="717" t="s">
        <v>1667</v>
      </c>
      <c r="D680" s="718" t="s">
        <v>1452</v>
      </c>
      <c r="E680" s="718">
        <v>2.12E-2</v>
      </c>
      <c r="F680" s="743"/>
      <c r="G680" s="720">
        <f t="shared" ref="G680:G685" si="67">TRUNC(E680*F680,2)</f>
        <v>0</v>
      </c>
    </row>
    <row r="681" spans="1:7" ht="18" x14ac:dyDescent="0.2">
      <c r="A681" s="715" t="s">
        <v>1446</v>
      </c>
      <c r="B681" s="716" t="s">
        <v>1670</v>
      </c>
      <c r="C681" s="717" t="s">
        <v>1671</v>
      </c>
      <c r="D681" s="718" t="s">
        <v>1452</v>
      </c>
      <c r="E681" s="718">
        <v>2.69E-2</v>
      </c>
      <c r="F681" s="743"/>
      <c r="G681" s="720">
        <f t="shared" si="67"/>
        <v>0</v>
      </c>
    </row>
    <row r="682" spans="1:7" ht="36" x14ac:dyDescent="0.2">
      <c r="A682" s="715" t="s">
        <v>1446</v>
      </c>
      <c r="B682" s="716" t="s">
        <v>1672</v>
      </c>
      <c r="C682" s="717" t="s">
        <v>1673</v>
      </c>
      <c r="D682" s="718" t="s">
        <v>1452</v>
      </c>
      <c r="E682" s="718">
        <v>2.7E-2</v>
      </c>
      <c r="F682" s="743"/>
      <c r="G682" s="720">
        <f t="shared" si="67"/>
        <v>0</v>
      </c>
    </row>
    <row r="683" spans="1:7" ht="36" x14ac:dyDescent="0.2">
      <c r="A683" s="715" t="s">
        <v>1446</v>
      </c>
      <c r="B683" s="716" t="s">
        <v>1674</v>
      </c>
      <c r="C683" s="717" t="s">
        <v>1675</v>
      </c>
      <c r="D683" s="718" t="s">
        <v>1452</v>
      </c>
      <c r="E683" s="718">
        <v>1</v>
      </c>
      <c r="F683" s="743"/>
      <c r="G683" s="720">
        <f t="shared" si="67"/>
        <v>0</v>
      </c>
    </row>
    <row r="684" spans="1:7" ht="36" x14ac:dyDescent="0.2">
      <c r="A684" s="715" t="s">
        <v>118</v>
      </c>
      <c r="B684" s="716" t="s">
        <v>1465</v>
      </c>
      <c r="C684" s="717" t="s">
        <v>1466</v>
      </c>
      <c r="D684" s="718" t="s">
        <v>97</v>
      </c>
      <c r="E684" s="718">
        <v>0.1547</v>
      </c>
      <c r="F684" s="743"/>
      <c r="G684" s="720">
        <f t="shared" si="67"/>
        <v>0</v>
      </c>
    </row>
    <row r="685" spans="1:7" ht="36" x14ac:dyDescent="0.2">
      <c r="A685" s="715" t="s">
        <v>118</v>
      </c>
      <c r="B685" s="716" t="s">
        <v>1467</v>
      </c>
      <c r="C685" s="717" t="s">
        <v>1468</v>
      </c>
      <c r="D685" s="718" t="s">
        <v>97</v>
      </c>
      <c r="E685" s="718">
        <v>0.1547</v>
      </c>
      <c r="F685" s="743"/>
      <c r="G685" s="720">
        <f t="shared" si="67"/>
        <v>0</v>
      </c>
    </row>
    <row r="686" spans="1:7" ht="18" x14ac:dyDescent="0.2">
      <c r="A686" s="722" t="s">
        <v>150</v>
      </c>
      <c r="B686" s="723"/>
      <c r="C686" s="723"/>
      <c r="D686" s="723"/>
      <c r="E686" s="723"/>
      <c r="F686" s="724"/>
      <c r="G686" s="725">
        <f>SUM(G680:G685)</f>
        <v>0</v>
      </c>
    </row>
    <row r="687" spans="1:7" x14ac:dyDescent="0.2">
      <c r="A687" s="729"/>
      <c r="B687" s="730"/>
      <c r="C687" s="730"/>
      <c r="D687" s="730"/>
      <c r="E687" s="730"/>
      <c r="F687" s="730"/>
      <c r="G687" s="731"/>
    </row>
    <row r="688" spans="1:7" ht="18" x14ac:dyDescent="0.25">
      <c r="A688" s="703" t="s">
        <v>226</v>
      </c>
      <c r="B688" s="704" t="s">
        <v>770</v>
      </c>
      <c r="C688" s="726" t="s">
        <v>771</v>
      </c>
      <c r="D688" s="706" t="s">
        <v>14</v>
      </c>
      <c r="E688" s="707"/>
      <c r="F688" s="708"/>
      <c r="G688" s="709">
        <f>G709</f>
        <v>0</v>
      </c>
    </row>
    <row r="689" spans="1:7" ht="18" x14ac:dyDescent="0.2">
      <c r="A689" s="710"/>
      <c r="B689" s="711"/>
      <c r="C689" s="711"/>
      <c r="D689" s="711"/>
      <c r="E689" s="711"/>
      <c r="F689" s="711"/>
      <c r="G689" s="712"/>
    </row>
    <row r="690" spans="1:7" ht="18" x14ac:dyDescent="0.2">
      <c r="A690" s="713" t="s">
        <v>145</v>
      </c>
      <c r="B690" s="714"/>
      <c r="C690" s="711" t="s">
        <v>96</v>
      </c>
      <c r="D690" s="711" t="s">
        <v>146</v>
      </c>
      <c r="E690" s="711" t="s">
        <v>147</v>
      </c>
      <c r="F690" s="711" t="s">
        <v>148</v>
      </c>
      <c r="G690" s="712" t="s">
        <v>149</v>
      </c>
    </row>
    <row r="691" spans="1:7" ht="18" x14ac:dyDescent="0.2">
      <c r="A691" s="715" t="s">
        <v>1446</v>
      </c>
      <c r="B691" s="716" t="s">
        <v>1676</v>
      </c>
      <c r="C691" s="717" t="s">
        <v>1677</v>
      </c>
      <c r="D691" s="718" t="s">
        <v>1457</v>
      </c>
      <c r="E691" s="718">
        <v>19.96</v>
      </c>
      <c r="F691" s="743"/>
      <c r="G691" s="720">
        <f t="shared" ref="G691:G708" si="68">TRUNC(E691*F691,2)</f>
        <v>0</v>
      </c>
    </row>
    <row r="692" spans="1:7" ht="36" x14ac:dyDescent="0.2">
      <c r="A692" s="715" t="s">
        <v>1446</v>
      </c>
      <c r="B692" s="716" t="s">
        <v>1678</v>
      </c>
      <c r="C692" s="717" t="s">
        <v>1679</v>
      </c>
      <c r="D692" s="718" t="s">
        <v>1457</v>
      </c>
      <c r="E692" s="718">
        <v>9.48</v>
      </c>
      <c r="F692" s="743"/>
      <c r="G692" s="720">
        <f t="shared" si="68"/>
        <v>0</v>
      </c>
    </row>
    <row r="693" spans="1:7" ht="18" x14ac:dyDescent="0.2">
      <c r="A693" s="715" t="s">
        <v>1446</v>
      </c>
      <c r="B693" s="716" t="s">
        <v>1680</v>
      </c>
      <c r="C693" s="717" t="s">
        <v>1681</v>
      </c>
      <c r="D693" s="718" t="s">
        <v>1457</v>
      </c>
      <c r="E693" s="718">
        <v>0.03</v>
      </c>
      <c r="F693" s="743"/>
      <c r="G693" s="720">
        <f t="shared" si="68"/>
        <v>0</v>
      </c>
    </row>
    <row r="694" spans="1:7" ht="36" x14ac:dyDescent="0.2">
      <c r="A694" s="715" t="s">
        <v>1446</v>
      </c>
      <c r="B694" s="716" t="s">
        <v>1682</v>
      </c>
      <c r="C694" s="717" t="s">
        <v>1683</v>
      </c>
      <c r="D694" s="718" t="s">
        <v>1457</v>
      </c>
      <c r="E694" s="718">
        <v>0.54</v>
      </c>
      <c r="F694" s="743"/>
      <c r="G694" s="720">
        <f t="shared" si="68"/>
        <v>0</v>
      </c>
    </row>
    <row r="695" spans="1:7" ht="36" x14ac:dyDescent="0.2">
      <c r="A695" s="715" t="s">
        <v>1446</v>
      </c>
      <c r="B695" s="716" t="s">
        <v>1447</v>
      </c>
      <c r="C695" s="717" t="s">
        <v>1448</v>
      </c>
      <c r="D695" s="718" t="s">
        <v>1449</v>
      </c>
      <c r="E695" s="718">
        <v>1</v>
      </c>
      <c r="F695" s="743"/>
      <c r="G695" s="720">
        <f t="shared" si="68"/>
        <v>0</v>
      </c>
    </row>
    <row r="696" spans="1:7" ht="18" x14ac:dyDescent="0.2">
      <c r="A696" s="715" t="s">
        <v>1446</v>
      </c>
      <c r="B696" s="716" t="s">
        <v>1626</v>
      </c>
      <c r="C696" s="717" t="s">
        <v>1627</v>
      </c>
      <c r="D696" s="718" t="s">
        <v>1457</v>
      </c>
      <c r="E696" s="718">
        <v>690.29</v>
      </c>
      <c r="F696" s="743"/>
      <c r="G696" s="720">
        <f t="shared" si="68"/>
        <v>0</v>
      </c>
    </row>
    <row r="697" spans="1:7" ht="36" x14ac:dyDescent="0.2">
      <c r="A697" s="715" t="s">
        <v>1446</v>
      </c>
      <c r="B697" s="716" t="s">
        <v>1684</v>
      </c>
      <c r="C697" s="717" t="s">
        <v>1685</v>
      </c>
      <c r="D697" s="718" t="s">
        <v>1625</v>
      </c>
      <c r="E697" s="718">
        <v>1.84</v>
      </c>
      <c r="F697" s="743"/>
      <c r="G697" s="720">
        <f t="shared" si="68"/>
        <v>0</v>
      </c>
    </row>
    <row r="698" spans="1:7" ht="36" x14ac:dyDescent="0.2">
      <c r="A698" s="715" t="s">
        <v>1446</v>
      </c>
      <c r="B698" s="716" t="s">
        <v>1686</v>
      </c>
      <c r="C698" s="717" t="s">
        <v>1687</v>
      </c>
      <c r="D698" s="718" t="s">
        <v>1449</v>
      </c>
      <c r="E698" s="718">
        <v>0.93</v>
      </c>
      <c r="F698" s="743"/>
      <c r="G698" s="720">
        <f t="shared" si="68"/>
        <v>0</v>
      </c>
    </row>
    <row r="699" spans="1:7" ht="36" x14ac:dyDescent="0.2">
      <c r="A699" s="715" t="s">
        <v>1446</v>
      </c>
      <c r="B699" s="716" t="s">
        <v>1688</v>
      </c>
      <c r="C699" s="717" t="s">
        <v>1689</v>
      </c>
      <c r="D699" s="718" t="s">
        <v>1449</v>
      </c>
      <c r="E699" s="718">
        <v>0.93</v>
      </c>
      <c r="F699" s="743"/>
      <c r="G699" s="720">
        <f t="shared" si="68"/>
        <v>0</v>
      </c>
    </row>
    <row r="700" spans="1:7" ht="36" x14ac:dyDescent="0.2">
      <c r="A700" s="715" t="s">
        <v>1446</v>
      </c>
      <c r="B700" s="716" t="s">
        <v>1690</v>
      </c>
      <c r="C700" s="717" t="s">
        <v>1691</v>
      </c>
      <c r="D700" s="718" t="s">
        <v>1460</v>
      </c>
      <c r="E700" s="718">
        <v>0.05</v>
      </c>
      <c r="F700" s="743"/>
      <c r="G700" s="720">
        <f t="shared" si="68"/>
        <v>0</v>
      </c>
    </row>
    <row r="701" spans="1:7" ht="18" x14ac:dyDescent="0.2">
      <c r="A701" s="715" t="s">
        <v>1446</v>
      </c>
      <c r="B701" s="716" t="s">
        <v>1692</v>
      </c>
      <c r="C701" s="717" t="s">
        <v>1693</v>
      </c>
      <c r="D701" s="718" t="s">
        <v>1457</v>
      </c>
      <c r="E701" s="718">
        <v>0.02</v>
      </c>
      <c r="F701" s="743"/>
      <c r="G701" s="720">
        <f t="shared" si="68"/>
        <v>0</v>
      </c>
    </row>
    <row r="702" spans="1:7" ht="18" x14ac:dyDescent="0.2">
      <c r="A702" s="715" t="s">
        <v>1446</v>
      </c>
      <c r="B702" s="716" t="s">
        <v>1694</v>
      </c>
      <c r="C702" s="717" t="s">
        <v>1695</v>
      </c>
      <c r="D702" s="718" t="s">
        <v>1457</v>
      </c>
      <c r="E702" s="718">
        <v>0.69</v>
      </c>
      <c r="F702" s="743"/>
      <c r="G702" s="720">
        <f t="shared" si="68"/>
        <v>0</v>
      </c>
    </row>
    <row r="703" spans="1:7" ht="54" x14ac:dyDescent="0.2">
      <c r="A703" s="715" t="s">
        <v>226</v>
      </c>
      <c r="B703" s="716" t="s">
        <v>930</v>
      </c>
      <c r="C703" s="717" t="s">
        <v>931</v>
      </c>
      <c r="D703" s="718" t="s">
        <v>14</v>
      </c>
      <c r="E703" s="718">
        <v>1.2</v>
      </c>
      <c r="F703" s="743"/>
      <c r="G703" s="720">
        <f t="shared" si="68"/>
        <v>0</v>
      </c>
    </row>
    <row r="704" spans="1:7" ht="54" x14ac:dyDescent="0.2">
      <c r="A704" s="715" t="s">
        <v>1446</v>
      </c>
      <c r="B704" s="716" t="s">
        <v>1696</v>
      </c>
      <c r="C704" s="717" t="s">
        <v>1697</v>
      </c>
      <c r="D704" s="718" t="s">
        <v>1460</v>
      </c>
      <c r="E704" s="718">
        <v>2.2999999999999998</v>
      </c>
      <c r="F704" s="743"/>
      <c r="G704" s="720">
        <f t="shared" si="68"/>
        <v>0</v>
      </c>
    </row>
    <row r="705" spans="1:7" ht="36" x14ac:dyDescent="0.2">
      <c r="A705" s="715" t="s">
        <v>1446</v>
      </c>
      <c r="B705" s="716" t="s">
        <v>1698</v>
      </c>
      <c r="C705" s="717" t="s">
        <v>1699</v>
      </c>
      <c r="D705" s="718" t="s">
        <v>1460</v>
      </c>
      <c r="E705" s="718">
        <v>6.69</v>
      </c>
      <c r="F705" s="743"/>
      <c r="G705" s="720">
        <f t="shared" si="68"/>
        <v>0</v>
      </c>
    </row>
    <row r="706" spans="1:7" ht="18" x14ac:dyDescent="0.2">
      <c r="A706" s="715" t="s">
        <v>119</v>
      </c>
      <c r="B706" s="716" t="s">
        <v>1700</v>
      </c>
      <c r="C706" s="717" t="s">
        <v>1935</v>
      </c>
      <c r="D706" s="718" t="s">
        <v>129</v>
      </c>
      <c r="E706" s="718">
        <v>6.97</v>
      </c>
      <c r="F706" s="743"/>
      <c r="G706" s="720">
        <f t="shared" si="68"/>
        <v>0</v>
      </c>
    </row>
    <row r="707" spans="1:7" ht="90" x14ac:dyDescent="0.2">
      <c r="A707" s="715" t="s">
        <v>118</v>
      </c>
      <c r="B707" s="716" t="s">
        <v>1701</v>
      </c>
      <c r="C707" s="717" t="s">
        <v>1702</v>
      </c>
      <c r="D707" s="718" t="s">
        <v>129</v>
      </c>
      <c r="E707" s="718">
        <v>20</v>
      </c>
      <c r="F707" s="743"/>
      <c r="G707" s="720">
        <f t="shared" si="68"/>
        <v>0</v>
      </c>
    </row>
    <row r="708" spans="1:7" ht="72" x14ac:dyDescent="0.2">
      <c r="A708" s="715" t="s">
        <v>118</v>
      </c>
      <c r="B708" s="716" t="s">
        <v>1703</v>
      </c>
      <c r="C708" s="717" t="s">
        <v>1704</v>
      </c>
      <c r="D708" s="718" t="s">
        <v>109</v>
      </c>
      <c r="E708" s="718">
        <v>10</v>
      </c>
      <c r="F708" s="743"/>
      <c r="G708" s="720">
        <f t="shared" si="68"/>
        <v>0</v>
      </c>
    </row>
    <row r="709" spans="1:7" ht="18" x14ac:dyDescent="0.2">
      <c r="A709" s="722" t="s">
        <v>150</v>
      </c>
      <c r="B709" s="723"/>
      <c r="C709" s="723"/>
      <c r="D709" s="723"/>
      <c r="E709" s="723"/>
      <c r="F709" s="724"/>
      <c r="G709" s="725">
        <f>SUM(G691:G708)</f>
        <v>0</v>
      </c>
    </row>
    <row r="710" spans="1:7" x14ac:dyDescent="0.2">
      <c r="A710" s="729"/>
      <c r="B710" s="730"/>
      <c r="C710" s="730"/>
      <c r="D710" s="730"/>
      <c r="E710" s="730"/>
      <c r="F710" s="730"/>
      <c r="G710" s="731"/>
    </row>
    <row r="711" spans="1:7" ht="54" x14ac:dyDescent="0.25">
      <c r="A711" s="703" t="s">
        <v>226</v>
      </c>
      <c r="B711" s="704" t="s">
        <v>855</v>
      </c>
      <c r="C711" s="726" t="s">
        <v>856</v>
      </c>
      <c r="D711" s="706" t="s">
        <v>14</v>
      </c>
      <c r="E711" s="707"/>
      <c r="F711" s="708"/>
      <c r="G711" s="709">
        <f>G719</f>
        <v>0</v>
      </c>
    </row>
    <row r="712" spans="1:7" ht="18" x14ac:dyDescent="0.2">
      <c r="A712" s="710"/>
      <c r="B712" s="711"/>
      <c r="C712" s="711"/>
      <c r="D712" s="711"/>
      <c r="E712" s="711"/>
      <c r="F712" s="711"/>
      <c r="G712" s="712"/>
    </row>
    <row r="713" spans="1:7" ht="18" x14ac:dyDescent="0.2">
      <c r="A713" s="713" t="s">
        <v>145</v>
      </c>
      <c r="B713" s="714"/>
      <c r="C713" s="711" t="s">
        <v>96</v>
      </c>
      <c r="D713" s="711" t="s">
        <v>146</v>
      </c>
      <c r="E713" s="711" t="s">
        <v>147</v>
      </c>
      <c r="F713" s="711" t="s">
        <v>148</v>
      </c>
      <c r="G713" s="712" t="s">
        <v>149</v>
      </c>
    </row>
    <row r="714" spans="1:7" ht="36" x14ac:dyDescent="0.2">
      <c r="A714" s="715" t="s">
        <v>1446</v>
      </c>
      <c r="B714" s="716" t="s">
        <v>1705</v>
      </c>
      <c r="C714" s="717" t="s">
        <v>1706</v>
      </c>
      <c r="D714" s="718" t="s">
        <v>1452</v>
      </c>
      <c r="E714" s="718">
        <v>3</v>
      </c>
      <c r="F714" s="743"/>
      <c r="G714" s="720">
        <f t="shared" ref="G714:G718" si="69">TRUNC(E714*F714,2)</f>
        <v>0</v>
      </c>
    </row>
    <row r="715" spans="1:7" ht="36" x14ac:dyDescent="0.2">
      <c r="A715" s="715" t="s">
        <v>1446</v>
      </c>
      <c r="B715" s="716" t="s">
        <v>1707</v>
      </c>
      <c r="C715" s="717" t="s">
        <v>1708</v>
      </c>
      <c r="D715" s="718" t="s">
        <v>1452</v>
      </c>
      <c r="E715" s="718">
        <v>1</v>
      </c>
      <c r="F715" s="743"/>
      <c r="G715" s="720">
        <f t="shared" si="69"/>
        <v>0</v>
      </c>
    </row>
    <row r="716" spans="1:7" ht="54" x14ac:dyDescent="0.2">
      <c r="A716" s="715" t="s">
        <v>1446</v>
      </c>
      <c r="B716" s="716" t="s">
        <v>1709</v>
      </c>
      <c r="C716" s="717" t="s">
        <v>1710</v>
      </c>
      <c r="D716" s="718" t="s">
        <v>1452</v>
      </c>
      <c r="E716" s="718">
        <v>0.17249999999999999</v>
      </c>
      <c r="F716" s="743"/>
      <c r="G716" s="720">
        <f t="shared" si="69"/>
        <v>0</v>
      </c>
    </row>
    <row r="717" spans="1:7" ht="36" x14ac:dyDescent="0.2">
      <c r="A717" s="715" t="s">
        <v>118</v>
      </c>
      <c r="B717" s="716" t="s">
        <v>1465</v>
      </c>
      <c r="C717" s="717" t="s">
        <v>1466</v>
      </c>
      <c r="D717" s="718" t="s">
        <v>97</v>
      </c>
      <c r="E717" s="718">
        <v>0.28960000000000002</v>
      </c>
      <c r="F717" s="743"/>
      <c r="G717" s="720">
        <f t="shared" si="69"/>
        <v>0</v>
      </c>
    </row>
    <row r="718" spans="1:7" ht="36" x14ac:dyDescent="0.2">
      <c r="A718" s="715" t="s">
        <v>118</v>
      </c>
      <c r="B718" s="716" t="s">
        <v>1467</v>
      </c>
      <c r="C718" s="717" t="s">
        <v>1468</v>
      </c>
      <c r="D718" s="718" t="s">
        <v>97</v>
      </c>
      <c r="E718" s="718">
        <v>0.28960000000000002</v>
      </c>
      <c r="F718" s="743"/>
      <c r="G718" s="720">
        <f t="shared" si="69"/>
        <v>0</v>
      </c>
    </row>
    <row r="719" spans="1:7" ht="18" x14ac:dyDescent="0.2">
      <c r="A719" s="722" t="s">
        <v>150</v>
      </c>
      <c r="B719" s="723"/>
      <c r="C719" s="723"/>
      <c r="D719" s="723"/>
      <c r="E719" s="723"/>
      <c r="F719" s="724"/>
      <c r="G719" s="725">
        <f>SUM(G714:G718)</f>
        <v>0</v>
      </c>
    </row>
    <row r="720" spans="1:7" x14ac:dyDescent="0.2">
      <c r="A720" s="729"/>
      <c r="B720" s="730"/>
      <c r="C720" s="730"/>
      <c r="D720" s="730"/>
      <c r="E720" s="730"/>
      <c r="F720" s="730"/>
      <c r="G720" s="731"/>
    </row>
    <row r="721" spans="1:7" ht="54" x14ac:dyDescent="0.25">
      <c r="A721" s="703" t="s">
        <v>226</v>
      </c>
      <c r="B721" s="704" t="s">
        <v>859</v>
      </c>
      <c r="C721" s="726" t="s">
        <v>860</v>
      </c>
      <c r="D721" s="706" t="s">
        <v>14</v>
      </c>
      <c r="E721" s="707"/>
      <c r="F721" s="708"/>
      <c r="G721" s="709">
        <f>G729</f>
        <v>0</v>
      </c>
    </row>
    <row r="722" spans="1:7" ht="18" x14ac:dyDescent="0.2">
      <c r="A722" s="710"/>
      <c r="B722" s="711"/>
      <c r="C722" s="711"/>
      <c r="D722" s="711"/>
      <c r="E722" s="711"/>
      <c r="F722" s="711"/>
      <c r="G722" s="712"/>
    </row>
    <row r="723" spans="1:7" ht="18" x14ac:dyDescent="0.2">
      <c r="A723" s="713" t="s">
        <v>145</v>
      </c>
      <c r="B723" s="714"/>
      <c r="C723" s="711" t="s">
        <v>96</v>
      </c>
      <c r="D723" s="711" t="s">
        <v>146</v>
      </c>
      <c r="E723" s="711" t="s">
        <v>147</v>
      </c>
      <c r="F723" s="711" t="s">
        <v>148</v>
      </c>
      <c r="G723" s="712" t="s">
        <v>149</v>
      </c>
    </row>
    <row r="724" spans="1:7" ht="36" x14ac:dyDescent="0.2">
      <c r="A724" s="715" t="s">
        <v>1446</v>
      </c>
      <c r="B724" s="716" t="s">
        <v>1711</v>
      </c>
      <c r="C724" s="717" t="s">
        <v>1712</v>
      </c>
      <c r="D724" s="718" t="s">
        <v>1452</v>
      </c>
      <c r="E724" s="718">
        <v>3</v>
      </c>
      <c r="F724" s="743"/>
      <c r="G724" s="720">
        <f t="shared" ref="G724:G728" si="70">TRUNC(E724*F724,2)</f>
        <v>0</v>
      </c>
    </row>
    <row r="725" spans="1:7" ht="36" x14ac:dyDescent="0.2">
      <c r="A725" s="715" t="s">
        <v>1446</v>
      </c>
      <c r="B725" s="716" t="s">
        <v>1713</v>
      </c>
      <c r="C725" s="717" t="s">
        <v>1714</v>
      </c>
      <c r="D725" s="718" t="s">
        <v>1452</v>
      </c>
      <c r="E725" s="718">
        <v>1</v>
      </c>
      <c r="F725" s="743"/>
      <c r="G725" s="720">
        <f t="shared" si="70"/>
        <v>0</v>
      </c>
    </row>
    <row r="726" spans="1:7" ht="54" x14ac:dyDescent="0.2">
      <c r="A726" s="715" t="s">
        <v>1446</v>
      </c>
      <c r="B726" s="716" t="s">
        <v>1709</v>
      </c>
      <c r="C726" s="717" t="s">
        <v>1710</v>
      </c>
      <c r="D726" s="718" t="s">
        <v>1452</v>
      </c>
      <c r="E726" s="718">
        <v>0.1125</v>
      </c>
      <c r="F726" s="743"/>
      <c r="G726" s="720">
        <f t="shared" si="70"/>
        <v>0</v>
      </c>
    </row>
    <row r="727" spans="1:7" ht="36" x14ac:dyDescent="0.2">
      <c r="A727" s="715" t="s">
        <v>118</v>
      </c>
      <c r="B727" s="716" t="s">
        <v>1465</v>
      </c>
      <c r="C727" s="717" t="s">
        <v>1466</v>
      </c>
      <c r="D727" s="718" t="s">
        <v>97</v>
      </c>
      <c r="E727" s="718">
        <v>0.2203</v>
      </c>
      <c r="F727" s="743"/>
      <c r="G727" s="720">
        <f t="shared" si="70"/>
        <v>0</v>
      </c>
    </row>
    <row r="728" spans="1:7" ht="36" x14ac:dyDescent="0.2">
      <c r="A728" s="715" t="s">
        <v>118</v>
      </c>
      <c r="B728" s="716" t="s">
        <v>1467</v>
      </c>
      <c r="C728" s="717" t="s">
        <v>1468</v>
      </c>
      <c r="D728" s="718" t="s">
        <v>97</v>
      </c>
      <c r="E728" s="718">
        <v>0.2203</v>
      </c>
      <c r="F728" s="743"/>
      <c r="G728" s="720">
        <f t="shared" si="70"/>
        <v>0</v>
      </c>
    </row>
    <row r="729" spans="1:7" ht="18" x14ac:dyDescent="0.2">
      <c r="A729" s="722" t="s">
        <v>150</v>
      </c>
      <c r="B729" s="723"/>
      <c r="C729" s="723"/>
      <c r="D729" s="723"/>
      <c r="E729" s="723"/>
      <c r="F729" s="724"/>
      <c r="G729" s="725">
        <f>SUM(G724:G728)</f>
        <v>0</v>
      </c>
    </row>
    <row r="730" spans="1:7" x14ac:dyDescent="0.2">
      <c r="A730" s="729"/>
      <c r="B730" s="730"/>
      <c r="C730" s="730"/>
      <c r="D730" s="730"/>
      <c r="E730" s="730"/>
      <c r="F730" s="730"/>
      <c r="G730" s="731"/>
    </row>
    <row r="731" spans="1:7" ht="54" x14ac:dyDescent="0.25">
      <c r="A731" s="703" t="s">
        <v>226</v>
      </c>
      <c r="B731" s="704" t="s">
        <v>869</v>
      </c>
      <c r="C731" s="726" t="s">
        <v>870</v>
      </c>
      <c r="D731" s="706" t="s">
        <v>14</v>
      </c>
      <c r="E731" s="707"/>
      <c r="F731" s="708"/>
      <c r="G731" s="709">
        <f>G740</f>
        <v>0</v>
      </c>
    </row>
    <row r="732" spans="1:7" ht="18" x14ac:dyDescent="0.2">
      <c r="A732" s="710"/>
      <c r="B732" s="711"/>
      <c r="C732" s="711"/>
      <c r="D732" s="711"/>
      <c r="E732" s="711"/>
      <c r="F732" s="711"/>
      <c r="G732" s="712"/>
    </row>
    <row r="733" spans="1:7" ht="18" x14ac:dyDescent="0.2">
      <c r="A733" s="713" t="s">
        <v>145</v>
      </c>
      <c r="B733" s="714"/>
      <c r="C733" s="711" t="s">
        <v>96</v>
      </c>
      <c r="D733" s="711" t="s">
        <v>146</v>
      </c>
      <c r="E733" s="711" t="s">
        <v>147</v>
      </c>
      <c r="F733" s="711" t="s">
        <v>148</v>
      </c>
      <c r="G733" s="712" t="s">
        <v>149</v>
      </c>
    </row>
    <row r="734" spans="1:7" ht="36" x14ac:dyDescent="0.2">
      <c r="A734" s="715" t="s">
        <v>1446</v>
      </c>
      <c r="B734" s="716" t="s">
        <v>1715</v>
      </c>
      <c r="C734" s="717" t="s">
        <v>1716</v>
      </c>
      <c r="D734" s="718" t="s">
        <v>1452</v>
      </c>
      <c r="E734" s="718">
        <v>2</v>
      </c>
      <c r="F734" s="743"/>
      <c r="G734" s="720">
        <f t="shared" ref="G734:G739" si="71">TRUNC(E734*F734,2)</f>
        <v>0</v>
      </c>
    </row>
    <row r="735" spans="1:7" ht="36" x14ac:dyDescent="0.2">
      <c r="A735" s="715" t="s">
        <v>1446</v>
      </c>
      <c r="B735" s="716" t="s">
        <v>1717</v>
      </c>
      <c r="C735" s="717" t="s">
        <v>1718</v>
      </c>
      <c r="D735" s="718" t="s">
        <v>1452</v>
      </c>
      <c r="E735" s="718">
        <v>1</v>
      </c>
      <c r="F735" s="743"/>
      <c r="G735" s="720">
        <f t="shared" si="71"/>
        <v>0</v>
      </c>
    </row>
    <row r="736" spans="1:7" ht="54" x14ac:dyDescent="0.2">
      <c r="A736" s="715" t="s">
        <v>1446</v>
      </c>
      <c r="B736" s="716" t="s">
        <v>1709</v>
      </c>
      <c r="C736" s="717" t="s">
        <v>1710</v>
      </c>
      <c r="D736" s="718" t="s">
        <v>1452</v>
      </c>
      <c r="E736" s="718">
        <v>0.1525</v>
      </c>
      <c r="F736" s="743"/>
      <c r="G736" s="720">
        <f t="shared" si="71"/>
        <v>0</v>
      </c>
    </row>
    <row r="737" spans="1:8" ht="18" x14ac:dyDescent="0.2">
      <c r="A737" s="715" t="s">
        <v>1446</v>
      </c>
      <c r="B737" s="716" t="s">
        <v>1719</v>
      </c>
      <c r="C737" s="717" t="s">
        <v>1720</v>
      </c>
      <c r="D737" s="718" t="s">
        <v>1452</v>
      </c>
      <c r="E737" s="718">
        <v>1</v>
      </c>
      <c r="F737" s="743"/>
      <c r="G737" s="720">
        <f t="shared" si="71"/>
        <v>0</v>
      </c>
    </row>
    <row r="738" spans="1:8" ht="36" x14ac:dyDescent="0.2">
      <c r="A738" s="715" t="s">
        <v>118</v>
      </c>
      <c r="B738" s="716" t="s">
        <v>1465</v>
      </c>
      <c r="C738" s="717" t="s">
        <v>1466</v>
      </c>
      <c r="D738" s="718" t="s">
        <v>97</v>
      </c>
      <c r="E738" s="718">
        <v>0.31969999999999998</v>
      </c>
      <c r="F738" s="743"/>
      <c r="G738" s="720">
        <f t="shared" si="71"/>
        <v>0</v>
      </c>
    </row>
    <row r="739" spans="1:8" ht="36" x14ac:dyDescent="0.2">
      <c r="A739" s="715" t="s">
        <v>118</v>
      </c>
      <c r="B739" s="716" t="s">
        <v>1467</v>
      </c>
      <c r="C739" s="717" t="s">
        <v>1468</v>
      </c>
      <c r="D739" s="718" t="s">
        <v>97</v>
      </c>
      <c r="E739" s="718">
        <v>0.31969999999999998</v>
      </c>
      <c r="F739" s="743"/>
      <c r="G739" s="720">
        <f t="shared" si="71"/>
        <v>0</v>
      </c>
    </row>
    <row r="740" spans="1:8" ht="18" x14ac:dyDescent="0.2">
      <c r="A740" s="722" t="s">
        <v>150</v>
      </c>
      <c r="B740" s="723"/>
      <c r="C740" s="723"/>
      <c r="D740" s="723"/>
      <c r="E740" s="723"/>
      <c r="F740" s="724"/>
      <c r="G740" s="725">
        <f>SUM(G734:G739)</f>
        <v>0</v>
      </c>
    </row>
    <row r="741" spans="1:8" x14ac:dyDescent="0.2">
      <c r="A741" s="729"/>
      <c r="B741" s="730"/>
      <c r="C741" s="730"/>
      <c r="D741" s="730"/>
      <c r="E741" s="730"/>
      <c r="F741" s="730"/>
      <c r="G741" s="731"/>
    </row>
    <row r="742" spans="1:8" ht="54" x14ac:dyDescent="0.25">
      <c r="A742" s="703" t="s">
        <v>226</v>
      </c>
      <c r="B742" s="704" t="s">
        <v>1441</v>
      </c>
      <c r="C742" s="726" t="s">
        <v>1442</v>
      </c>
      <c r="D742" s="706" t="s">
        <v>129</v>
      </c>
      <c r="E742" s="707"/>
      <c r="F742" s="708"/>
      <c r="G742" s="709">
        <f>G751</f>
        <v>0</v>
      </c>
    </row>
    <row r="743" spans="1:8" ht="18" x14ac:dyDescent="0.2">
      <c r="A743" s="710"/>
      <c r="B743" s="711"/>
      <c r="C743" s="711"/>
      <c r="D743" s="711"/>
      <c r="E743" s="711"/>
      <c r="F743" s="711"/>
      <c r="G743" s="712"/>
    </row>
    <row r="744" spans="1:8" ht="18" x14ac:dyDescent="0.2">
      <c r="A744" s="713" t="s">
        <v>145</v>
      </c>
      <c r="B744" s="714"/>
      <c r="C744" s="711" t="s">
        <v>96</v>
      </c>
      <c r="D744" s="711" t="s">
        <v>146</v>
      </c>
      <c r="E744" s="711" t="s">
        <v>147</v>
      </c>
      <c r="F744" s="711" t="s">
        <v>148</v>
      </c>
      <c r="G744" s="712" t="s">
        <v>149</v>
      </c>
    </row>
    <row r="745" spans="1:8" ht="18" x14ac:dyDescent="0.2">
      <c r="A745" s="715" t="s">
        <v>1446</v>
      </c>
      <c r="B745" s="716" t="s">
        <v>1666</v>
      </c>
      <c r="C745" s="717" t="s">
        <v>1667</v>
      </c>
      <c r="D745" s="718" t="s">
        <v>1452</v>
      </c>
      <c r="E745" s="718">
        <v>4.8999999999999998E-3</v>
      </c>
      <c r="F745" s="743"/>
      <c r="G745" s="720">
        <f t="shared" ref="G745:G750" si="72">TRUNC(E745*F745,2)</f>
        <v>0</v>
      </c>
    </row>
    <row r="746" spans="1:8" ht="18" x14ac:dyDescent="0.2">
      <c r="A746" s="715" t="s">
        <v>1446</v>
      </c>
      <c r="B746" s="716" t="s">
        <v>1670</v>
      </c>
      <c r="C746" s="717" t="s">
        <v>1671</v>
      </c>
      <c r="D746" s="718" t="s">
        <v>1452</v>
      </c>
      <c r="E746" s="718">
        <v>3.5999999999999997E-2</v>
      </c>
      <c r="F746" s="743"/>
      <c r="G746" s="720">
        <f t="shared" si="72"/>
        <v>0</v>
      </c>
    </row>
    <row r="747" spans="1:8" ht="18" x14ac:dyDescent="0.2">
      <c r="A747" s="715" t="s">
        <v>1932</v>
      </c>
      <c r="B747" s="716" t="s">
        <v>1957</v>
      </c>
      <c r="C747" s="717" t="s">
        <v>1958</v>
      </c>
      <c r="D747" s="718" t="s">
        <v>129</v>
      </c>
      <c r="E747" s="718">
        <v>1.05</v>
      </c>
      <c r="F747" s="743"/>
      <c r="G747" s="720">
        <f t="shared" si="72"/>
        <v>0</v>
      </c>
    </row>
    <row r="748" spans="1:8" ht="36" x14ac:dyDescent="0.2">
      <c r="A748" s="715" t="s">
        <v>1446</v>
      </c>
      <c r="B748" s="716" t="s">
        <v>1672</v>
      </c>
      <c r="C748" s="717" t="s">
        <v>1673</v>
      </c>
      <c r="D748" s="718" t="s">
        <v>1452</v>
      </c>
      <c r="E748" s="718">
        <v>7.4999999999999997E-3</v>
      </c>
      <c r="F748" s="743"/>
      <c r="G748" s="720">
        <f t="shared" si="72"/>
        <v>0</v>
      </c>
    </row>
    <row r="749" spans="1:8" ht="36" x14ac:dyDescent="0.2">
      <c r="A749" s="715" t="s">
        <v>118</v>
      </c>
      <c r="B749" s="716" t="s">
        <v>1465</v>
      </c>
      <c r="C749" s="717" t="s">
        <v>1466</v>
      </c>
      <c r="D749" s="718" t="s">
        <v>97</v>
      </c>
      <c r="E749" s="718">
        <v>0.41620000000000001</v>
      </c>
      <c r="F749" s="743"/>
      <c r="G749" s="720">
        <f t="shared" si="72"/>
        <v>0</v>
      </c>
      <c r="H749" s="673"/>
    </row>
    <row r="750" spans="1:8" ht="36" x14ac:dyDescent="0.2">
      <c r="A750" s="715" t="s">
        <v>118</v>
      </c>
      <c r="B750" s="716" t="s">
        <v>1467</v>
      </c>
      <c r="C750" s="717" t="s">
        <v>1468</v>
      </c>
      <c r="D750" s="718" t="s">
        <v>97</v>
      </c>
      <c r="E750" s="718">
        <v>0.41620000000000001</v>
      </c>
      <c r="F750" s="743"/>
      <c r="G750" s="720">
        <f t="shared" si="72"/>
        <v>0</v>
      </c>
    </row>
    <row r="751" spans="1:8" ht="18" x14ac:dyDescent="0.2">
      <c r="A751" s="722" t="s">
        <v>150</v>
      </c>
      <c r="B751" s="723"/>
      <c r="C751" s="723"/>
      <c r="D751" s="723"/>
      <c r="E751" s="723"/>
      <c r="F751" s="724"/>
      <c r="G751" s="725">
        <f>SUM(G745:G750)</f>
        <v>0</v>
      </c>
    </row>
    <row r="752" spans="1:8" x14ac:dyDescent="0.2">
      <c r="A752" s="729"/>
      <c r="B752" s="730"/>
      <c r="C752" s="730"/>
      <c r="D752" s="730"/>
      <c r="E752" s="730"/>
      <c r="F752" s="730"/>
      <c r="G752" s="731"/>
    </row>
    <row r="753" spans="1:7" ht="36" x14ac:dyDescent="0.25">
      <c r="A753" s="703" t="s">
        <v>226</v>
      </c>
      <c r="B753" s="704" t="s">
        <v>900</v>
      </c>
      <c r="C753" s="726" t="s">
        <v>901</v>
      </c>
      <c r="D753" s="706" t="s">
        <v>14</v>
      </c>
      <c r="E753" s="707"/>
      <c r="F753" s="708"/>
      <c r="G753" s="709">
        <f>G762</f>
        <v>0</v>
      </c>
    </row>
    <row r="754" spans="1:7" ht="18" x14ac:dyDescent="0.2">
      <c r="A754" s="710"/>
      <c r="B754" s="711"/>
      <c r="C754" s="711"/>
      <c r="D754" s="711"/>
      <c r="E754" s="711"/>
      <c r="F754" s="711"/>
      <c r="G754" s="712"/>
    </row>
    <row r="755" spans="1:7" ht="18" x14ac:dyDescent="0.2">
      <c r="A755" s="713" t="s">
        <v>145</v>
      </c>
      <c r="B755" s="714"/>
      <c r="C755" s="711" t="s">
        <v>96</v>
      </c>
      <c r="D755" s="711" t="s">
        <v>146</v>
      </c>
      <c r="E755" s="711" t="s">
        <v>147</v>
      </c>
      <c r="F755" s="711" t="s">
        <v>148</v>
      </c>
      <c r="G755" s="712" t="s">
        <v>149</v>
      </c>
    </row>
    <row r="756" spans="1:7" ht="18" x14ac:dyDescent="0.2">
      <c r="A756" s="715" t="s">
        <v>1932</v>
      </c>
      <c r="B756" s="716" t="s">
        <v>1933</v>
      </c>
      <c r="C756" s="721" t="s">
        <v>1956</v>
      </c>
      <c r="D756" s="718" t="s">
        <v>1934</v>
      </c>
      <c r="E756" s="718">
        <v>1</v>
      </c>
      <c r="F756" s="743"/>
      <c r="G756" s="720">
        <f t="shared" ref="G756" si="73">ROUND(E756*F756,2)</f>
        <v>0</v>
      </c>
    </row>
    <row r="757" spans="1:7" ht="18" x14ac:dyDescent="0.2">
      <c r="A757" s="715" t="s">
        <v>1446</v>
      </c>
      <c r="B757" s="716" t="s">
        <v>1721</v>
      </c>
      <c r="C757" s="717" t="s">
        <v>1722</v>
      </c>
      <c r="D757" s="718" t="s">
        <v>1452</v>
      </c>
      <c r="E757" s="718">
        <v>1</v>
      </c>
      <c r="F757" s="743"/>
      <c r="G757" s="720">
        <f t="shared" ref="G757:G761" si="74">TRUNC(E757*F757,2)</f>
        <v>0</v>
      </c>
    </row>
    <row r="758" spans="1:7" ht="36" x14ac:dyDescent="0.2">
      <c r="A758" s="715" t="s">
        <v>1446</v>
      </c>
      <c r="B758" s="716" t="s">
        <v>1723</v>
      </c>
      <c r="C758" s="717" t="s">
        <v>1724</v>
      </c>
      <c r="D758" s="718" t="s">
        <v>1452</v>
      </c>
      <c r="E758" s="718">
        <v>1</v>
      </c>
      <c r="F758" s="743"/>
      <c r="G758" s="720">
        <f t="shared" si="74"/>
        <v>0</v>
      </c>
    </row>
    <row r="759" spans="1:7" ht="36" x14ac:dyDescent="0.2">
      <c r="A759" s="715" t="s">
        <v>118</v>
      </c>
      <c r="B759" s="716" t="s">
        <v>1467</v>
      </c>
      <c r="C759" s="717" t="s">
        <v>1468</v>
      </c>
      <c r="D759" s="718" t="s">
        <v>97</v>
      </c>
      <c r="E759" s="718">
        <v>2.5</v>
      </c>
      <c r="F759" s="743"/>
      <c r="G759" s="720">
        <f t="shared" si="74"/>
        <v>0</v>
      </c>
    </row>
    <row r="760" spans="1:7" ht="18" x14ac:dyDescent="0.2">
      <c r="A760" s="715" t="s">
        <v>118</v>
      </c>
      <c r="B760" s="716" t="s">
        <v>1471</v>
      </c>
      <c r="C760" s="717" t="s">
        <v>1472</v>
      </c>
      <c r="D760" s="718" t="s">
        <v>97</v>
      </c>
      <c r="E760" s="718">
        <v>2.5</v>
      </c>
      <c r="F760" s="743"/>
      <c r="G760" s="720">
        <f t="shared" si="74"/>
        <v>0</v>
      </c>
    </row>
    <row r="761" spans="1:7" ht="36" x14ac:dyDescent="0.2">
      <c r="A761" s="715" t="s">
        <v>118</v>
      </c>
      <c r="B761" s="716" t="s">
        <v>918</v>
      </c>
      <c r="C761" s="717" t="s">
        <v>919</v>
      </c>
      <c r="D761" s="718" t="s">
        <v>14</v>
      </c>
      <c r="E761" s="718">
        <v>1</v>
      </c>
      <c r="F761" s="743"/>
      <c r="G761" s="720">
        <f t="shared" si="74"/>
        <v>0</v>
      </c>
    </row>
    <row r="762" spans="1:7" ht="18" x14ac:dyDescent="0.2">
      <c r="A762" s="722" t="s">
        <v>150</v>
      </c>
      <c r="B762" s="723"/>
      <c r="C762" s="723"/>
      <c r="D762" s="723"/>
      <c r="E762" s="723"/>
      <c r="F762" s="724"/>
      <c r="G762" s="725">
        <f>SUM(G756:G761)</f>
        <v>0</v>
      </c>
    </row>
    <row r="763" spans="1:7" x14ac:dyDescent="0.2">
      <c r="A763" s="729"/>
      <c r="B763" s="730"/>
      <c r="C763" s="730"/>
      <c r="D763" s="730"/>
      <c r="E763" s="730"/>
      <c r="F763" s="730"/>
      <c r="G763" s="731"/>
    </row>
    <row r="764" spans="1:7" ht="54" x14ac:dyDescent="0.25">
      <c r="A764" s="703" t="s">
        <v>226</v>
      </c>
      <c r="B764" s="704" t="s">
        <v>902</v>
      </c>
      <c r="C764" s="726" t="s">
        <v>903</v>
      </c>
      <c r="D764" s="706" t="s">
        <v>14</v>
      </c>
      <c r="E764" s="707"/>
      <c r="F764" s="708"/>
      <c r="G764" s="709">
        <f>G772</f>
        <v>0</v>
      </c>
    </row>
    <row r="765" spans="1:7" ht="18" x14ac:dyDescent="0.2">
      <c r="A765" s="710"/>
      <c r="B765" s="711"/>
      <c r="C765" s="711"/>
      <c r="D765" s="711"/>
      <c r="E765" s="711"/>
      <c r="F765" s="711"/>
      <c r="G765" s="712"/>
    </row>
    <row r="766" spans="1:7" ht="18" x14ac:dyDescent="0.2">
      <c r="A766" s="713" t="s">
        <v>145</v>
      </c>
      <c r="B766" s="714"/>
      <c r="C766" s="711" t="s">
        <v>96</v>
      </c>
      <c r="D766" s="711" t="s">
        <v>146</v>
      </c>
      <c r="E766" s="711" t="s">
        <v>147</v>
      </c>
      <c r="F766" s="711" t="s">
        <v>148</v>
      </c>
      <c r="G766" s="712" t="s">
        <v>149</v>
      </c>
    </row>
    <row r="767" spans="1:7" ht="36" x14ac:dyDescent="0.2">
      <c r="A767" s="715" t="s">
        <v>1446</v>
      </c>
      <c r="B767" s="716" t="s">
        <v>1725</v>
      </c>
      <c r="C767" s="732" t="s">
        <v>1726</v>
      </c>
      <c r="D767" s="718" t="s">
        <v>1452</v>
      </c>
      <c r="E767" s="718">
        <v>1</v>
      </c>
      <c r="F767" s="743"/>
      <c r="G767" s="720">
        <f t="shared" ref="G767:G771" si="75">TRUNC(E767*F767,2)</f>
        <v>0</v>
      </c>
    </row>
    <row r="768" spans="1:7" ht="54" x14ac:dyDescent="0.2">
      <c r="A768" s="715" t="s">
        <v>1446</v>
      </c>
      <c r="B768" s="716" t="s">
        <v>1727</v>
      </c>
      <c r="C768" s="732" t="s">
        <v>1728</v>
      </c>
      <c r="D768" s="718" t="s">
        <v>1452</v>
      </c>
      <c r="E768" s="718">
        <v>2</v>
      </c>
      <c r="F768" s="743"/>
      <c r="G768" s="720">
        <f t="shared" si="75"/>
        <v>0</v>
      </c>
    </row>
    <row r="769" spans="1:7" ht="18" x14ac:dyDescent="0.2">
      <c r="A769" s="715" t="s">
        <v>1446</v>
      </c>
      <c r="B769" s="716" t="s">
        <v>1729</v>
      </c>
      <c r="C769" s="717" t="s">
        <v>1730</v>
      </c>
      <c r="D769" s="718" t="s">
        <v>1457</v>
      </c>
      <c r="E769" s="718">
        <v>3.04E-2</v>
      </c>
      <c r="F769" s="743"/>
      <c r="G769" s="720">
        <f t="shared" si="75"/>
        <v>0</v>
      </c>
    </row>
    <row r="770" spans="1:7" ht="36" x14ac:dyDescent="0.2">
      <c r="A770" s="715" t="s">
        <v>118</v>
      </c>
      <c r="B770" s="716" t="s">
        <v>1467</v>
      </c>
      <c r="C770" s="717" t="s">
        <v>1468</v>
      </c>
      <c r="D770" s="718" t="s">
        <v>97</v>
      </c>
      <c r="E770" s="718">
        <v>0.38700000000000001</v>
      </c>
      <c r="F770" s="743"/>
      <c r="G770" s="720">
        <f t="shared" si="75"/>
        <v>0</v>
      </c>
    </row>
    <row r="771" spans="1:7" ht="18" x14ac:dyDescent="0.2">
      <c r="A771" s="715" t="s">
        <v>118</v>
      </c>
      <c r="B771" s="716" t="s">
        <v>1471</v>
      </c>
      <c r="C771" s="717" t="s">
        <v>1472</v>
      </c>
      <c r="D771" s="718" t="s">
        <v>97</v>
      </c>
      <c r="E771" s="718">
        <v>0.18859999999999999</v>
      </c>
      <c r="F771" s="743"/>
      <c r="G771" s="720">
        <f t="shared" si="75"/>
        <v>0</v>
      </c>
    </row>
    <row r="772" spans="1:7" ht="18" x14ac:dyDescent="0.2">
      <c r="A772" s="722" t="s">
        <v>150</v>
      </c>
      <c r="B772" s="723"/>
      <c r="C772" s="723"/>
      <c r="D772" s="723"/>
      <c r="E772" s="723"/>
      <c r="F772" s="724"/>
      <c r="G772" s="725">
        <f>SUM(G767:G771)</f>
        <v>0</v>
      </c>
    </row>
    <row r="773" spans="1:7" x14ac:dyDescent="0.2">
      <c r="A773" s="729"/>
      <c r="B773" s="730"/>
      <c r="C773" s="730"/>
      <c r="D773" s="730"/>
      <c r="E773" s="730"/>
      <c r="F773" s="730"/>
      <c r="G773" s="731"/>
    </row>
    <row r="774" spans="1:7" ht="36" x14ac:dyDescent="0.25">
      <c r="A774" s="703" t="s">
        <v>226</v>
      </c>
      <c r="B774" s="704" t="s">
        <v>912</v>
      </c>
      <c r="C774" s="726" t="s">
        <v>913</v>
      </c>
      <c r="D774" s="706" t="s">
        <v>14</v>
      </c>
      <c r="E774" s="707"/>
      <c r="F774" s="708"/>
      <c r="G774" s="709">
        <f>G781</f>
        <v>0</v>
      </c>
    </row>
    <row r="775" spans="1:7" ht="18" x14ac:dyDescent="0.2">
      <c r="A775" s="710"/>
      <c r="B775" s="711"/>
      <c r="C775" s="711"/>
      <c r="D775" s="711"/>
      <c r="E775" s="711"/>
      <c r="F775" s="711"/>
      <c r="G775" s="712"/>
    </row>
    <row r="776" spans="1:7" ht="18" x14ac:dyDescent="0.2">
      <c r="A776" s="713" t="s">
        <v>145</v>
      </c>
      <c r="B776" s="714"/>
      <c r="C776" s="711" t="s">
        <v>96</v>
      </c>
      <c r="D776" s="711" t="s">
        <v>146</v>
      </c>
      <c r="E776" s="711" t="s">
        <v>147</v>
      </c>
      <c r="F776" s="711" t="s">
        <v>148</v>
      </c>
      <c r="G776" s="712" t="s">
        <v>149</v>
      </c>
    </row>
    <row r="777" spans="1:7" ht="36" x14ac:dyDescent="0.2">
      <c r="A777" s="715" t="s">
        <v>1446</v>
      </c>
      <c r="B777" s="716" t="s">
        <v>1731</v>
      </c>
      <c r="C777" s="732" t="s">
        <v>1732</v>
      </c>
      <c r="D777" s="718" t="s">
        <v>1452</v>
      </c>
      <c r="E777" s="718">
        <v>1</v>
      </c>
      <c r="F777" s="743"/>
      <c r="G777" s="720">
        <f t="shared" ref="G777:G780" si="76">TRUNC(E777*F777,2)</f>
        <v>0</v>
      </c>
    </row>
    <row r="778" spans="1:7" ht="18" x14ac:dyDescent="0.2">
      <c r="A778" s="715" t="s">
        <v>1446</v>
      </c>
      <c r="B778" s="716" t="s">
        <v>1733</v>
      </c>
      <c r="C778" s="732" t="s">
        <v>1734</v>
      </c>
      <c r="D778" s="718" t="s">
        <v>1457</v>
      </c>
      <c r="E778" s="718">
        <v>0.2974</v>
      </c>
      <c r="F778" s="743"/>
      <c r="G778" s="720">
        <f t="shared" si="76"/>
        <v>0</v>
      </c>
    </row>
    <row r="779" spans="1:7" ht="36" x14ac:dyDescent="0.2">
      <c r="A779" s="715" t="s">
        <v>118</v>
      </c>
      <c r="B779" s="716" t="s">
        <v>1640</v>
      </c>
      <c r="C779" s="717" t="s">
        <v>1641</v>
      </c>
      <c r="D779" s="718" t="s">
        <v>97</v>
      </c>
      <c r="E779" s="718">
        <v>0.47739999999999999</v>
      </c>
      <c r="F779" s="743"/>
      <c r="G779" s="720">
        <f t="shared" si="76"/>
        <v>0</v>
      </c>
    </row>
    <row r="780" spans="1:7" ht="18" x14ac:dyDescent="0.2">
      <c r="A780" s="715" t="s">
        <v>118</v>
      </c>
      <c r="B780" s="716" t="s">
        <v>1471</v>
      </c>
      <c r="C780" s="717" t="s">
        <v>1472</v>
      </c>
      <c r="D780" s="718" t="s">
        <v>97</v>
      </c>
      <c r="E780" s="718">
        <v>0.15040000000000001</v>
      </c>
      <c r="F780" s="743"/>
      <c r="G780" s="720">
        <f t="shared" si="76"/>
        <v>0</v>
      </c>
    </row>
    <row r="781" spans="1:7" ht="18" x14ac:dyDescent="0.2">
      <c r="A781" s="722" t="s">
        <v>150</v>
      </c>
      <c r="B781" s="723"/>
      <c r="C781" s="723"/>
      <c r="D781" s="723"/>
      <c r="E781" s="723"/>
      <c r="F781" s="724"/>
      <c r="G781" s="725">
        <f>SUM(G777:G780)</f>
        <v>0</v>
      </c>
    </row>
    <row r="782" spans="1:7" x14ac:dyDescent="0.2">
      <c r="A782" s="729"/>
      <c r="B782" s="730"/>
      <c r="C782" s="730"/>
      <c r="D782" s="730"/>
      <c r="E782" s="730"/>
      <c r="F782" s="730"/>
      <c r="G782" s="731"/>
    </row>
    <row r="783" spans="1:7" ht="36" x14ac:dyDescent="0.25">
      <c r="A783" s="703" t="s">
        <v>226</v>
      </c>
      <c r="B783" s="704" t="s">
        <v>922</v>
      </c>
      <c r="C783" s="726" t="s">
        <v>923</v>
      </c>
      <c r="D783" s="706" t="s">
        <v>14</v>
      </c>
      <c r="E783" s="707"/>
      <c r="F783" s="708"/>
      <c r="G783" s="709">
        <f>G790</f>
        <v>0</v>
      </c>
    </row>
    <row r="784" spans="1:7" ht="18" x14ac:dyDescent="0.2">
      <c r="A784" s="710"/>
      <c r="B784" s="711"/>
      <c r="C784" s="711"/>
      <c r="D784" s="711"/>
      <c r="E784" s="711"/>
      <c r="F784" s="711"/>
      <c r="G784" s="712"/>
    </row>
    <row r="785" spans="1:7" ht="18" x14ac:dyDescent="0.2">
      <c r="A785" s="713" t="s">
        <v>145</v>
      </c>
      <c r="B785" s="714"/>
      <c r="C785" s="711" t="s">
        <v>96</v>
      </c>
      <c r="D785" s="711" t="s">
        <v>146</v>
      </c>
      <c r="E785" s="711" t="s">
        <v>147</v>
      </c>
      <c r="F785" s="711" t="s">
        <v>148</v>
      </c>
      <c r="G785" s="712" t="s">
        <v>149</v>
      </c>
    </row>
    <row r="786" spans="1:7" ht="18" x14ac:dyDescent="0.2">
      <c r="A786" s="715" t="s">
        <v>1446</v>
      </c>
      <c r="B786" s="716" t="s">
        <v>1721</v>
      </c>
      <c r="C786" s="732" t="s">
        <v>1722</v>
      </c>
      <c r="D786" s="718" t="s">
        <v>1452</v>
      </c>
      <c r="E786" s="718">
        <v>2.1000000000000001E-2</v>
      </c>
      <c r="F786" s="743"/>
      <c r="G786" s="720">
        <f t="shared" ref="G786:G789" si="77">TRUNC(E786*F786,2)</f>
        <v>0</v>
      </c>
    </row>
    <row r="787" spans="1:7" ht="36" x14ac:dyDescent="0.2">
      <c r="A787" s="715" t="s">
        <v>1446</v>
      </c>
      <c r="B787" s="716" t="s">
        <v>1735</v>
      </c>
      <c r="C787" s="732" t="s">
        <v>1736</v>
      </c>
      <c r="D787" s="718" t="s">
        <v>1452</v>
      </c>
      <c r="E787" s="718">
        <v>1</v>
      </c>
      <c r="F787" s="743"/>
      <c r="G787" s="720">
        <f t="shared" si="77"/>
        <v>0</v>
      </c>
    </row>
    <row r="788" spans="1:7" ht="36" x14ac:dyDescent="0.2">
      <c r="A788" s="715" t="s">
        <v>118</v>
      </c>
      <c r="B788" s="716" t="s">
        <v>1467</v>
      </c>
      <c r="C788" s="717" t="s">
        <v>1468</v>
      </c>
      <c r="D788" s="718" t="s">
        <v>97</v>
      </c>
      <c r="E788" s="718">
        <v>9.6000000000000002E-2</v>
      </c>
      <c r="F788" s="743"/>
      <c r="G788" s="720">
        <f t="shared" si="77"/>
        <v>0</v>
      </c>
    </row>
    <row r="789" spans="1:7" ht="18" x14ac:dyDescent="0.2">
      <c r="A789" s="715" t="s">
        <v>118</v>
      </c>
      <c r="B789" s="716" t="s">
        <v>1471</v>
      </c>
      <c r="C789" s="717" t="s">
        <v>1472</v>
      </c>
      <c r="D789" s="718" t="s">
        <v>97</v>
      </c>
      <c r="E789" s="718">
        <v>3.0300000000000001E-2</v>
      </c>
      <c r="F789" s="743"/>
      <c r="G789" s="720">
        <f t="shared" si="77"/>
        <v>0</v>
      </c>
    </row>
    <row r="790" spans="1:7" ht="18" x14ac:dyDescent="0.2">
      <c r="A790" s="722" t="s">
        <v>150</v>
      </c>
      <c r="B790" s="723"/>
      <c r="C790" s="723"/>
      <c r="D790" s="723"/>
      <c r="E790" s="723"/>
      <c r="F790" s="724"/>
      <c r="G790" s="725">
        <f>SUM(G786:G789)</f>
        <v>0</v>
      </c>
    </row>
    <row r="791" spans="1:7" x14ac:dyDescent="0.2">
      <c r="A791" s="729"/>
      <c r="B791" s="730"/>
      <c r="C791" s="730"/>
      <c r="D791" s="730"/>
      <c r="E791" s="730"/>
      <c r="F791" s="730"/>
      <c r="G791" s="731"/>
    </row>
    <row r="792" spans="1:7" ht="36" x14ac:dyDescent="0.25">
      <c r="A792" s="703" t="s">
        <v>226</v>
      </c>
      <c r="B792" s="704" t="s">
        <v>924</v>
      </c>
      <c r="C792" s="726" t="s">
        <v>925</v>
      </c>
      <c r="D792" s="706" t="s">
        <v>14</v>
      </c>
      <c r="E792" s="707"/>
      <c r="F792" s="708"/>
      <c r="G792" s="709">
        <f>G798</f>
        <v>0</v>
      </c>
    </row>
    <row r="793" spans="1:7" ht="18" x14ac:dyDescent="0.2">
      <c r="A793" s="710"/>
      <c r="B793" s="711"/>
      <c r="C793" s="711"/>
      <c r="D793" s="711"/>
      <c r="E793" s="711"/>
      <c r="F793" s="711"/>
      <c r="G793" s="712"/>
    </row>
    <row r="794" spans="1:7" ht="18" x14ac:dyDescent="0.2">
      <c r="A794" s="713" t="s">
        <v>145</v>
      </c>
      <c r="B794" s="714"/>
      <c r="C794" s="711" t="s">
        <v>96</v>
      </c>
      <c r="D794" s="711" t="s">
        <v>146</v>
      </c>
      <c r="E794" s="711" t="s">
        <v>147</v>
      </c>
      <c r="F794" s="711" t="s">
        <v>148</v>
      </c>
      <c r="G794" s="712" t="s">
        <v>149</v>
      </c>
    </row>
    <row r="795" spans="1:7" ht="36" x14ac:dyDescent="0.2">
      <c r="A795" s="715" t="s">
        <v>1446</v>
      </c>
      <c r="B795" s="716" t="s">
        <v>1737</v>
      </c>
      <c r="C795" s="732" t="s">
        <v>1738</v>
      </c>
      <c r="D795" s="718" t="s">
        <v>1452</v>
      </c>
      <c r="E795" s="718">
        <v>1</v>
      </c>
      <c r="F795" s="743"/>
      <c r="G795" s="720">
        <f t="shared" ref="G795:G797" si="78">TRUNC(E795*F795,2)</f>
        <v>0</v>
      </c>
    </row>
    <row r="796" spans="1:7" ht="18" x14ac:dyDescent="0.2">
      <c r="A796" s="715" t="s">
        <v>1446</v>
      </c>
      <c r="B796" s="716" t="s">
        <v>1739</v>
      </c>
      <c r="C796" s="732" t="s">
        <v>1740</v>
      </c>
      <c r="D796" s="718" t="s">
        <v>1568</v>
      </c>
      <c r="E796" s="718">
        <v>0.5</v>
      </c>
      <c r="F796" s="743"/>
      <c r="G796" s="720">
        <f t="shared" si="78"/>
        <v>0</v>
      </c>
    </row>
    <row r="797" spans="1:7" ht="18" x14ac:dyDescent="0.2">
      <c r="A797" s="715" t="s">
        <v>118</v>
      </c>
      <c r="B797" s="716" t="s">
        <v>1741</v>
      </c>
      <c r="C797" s="717" t="s">
        <v>1742</v>
      </c>
      <c r="D797" s="718" t="s">
        <v>97</v>
      </c>
      <c r="E797" s="718">
        <v>0.5</v>
      </c>
      <c r="F797" s="743"/>
      <c r="G797" s="720">
        <f t="shared" si="78"/>
        <v>0</v>
      </c>
    </row>
    <row r="798" spans="1:7" ht="18" x14ac:dyDescent="0.2">
      <c r="A798" s="722" t="s">
        <v>150</v>
      </c>
      <c r="B798" s="723"/>
      <c r="C798" s="723"/>
      <c r="D798" s="723"/>
      <c r="E798" s="723"/>
      <c r="F798" s="724"/>
      <c r="G798" s="725">
        <f>SUM(G795:G797)</f>
        <v>0</v>
      </c>
    </row>
    <row r="799" spans="1:7" x14ac:dyDescent="0.2">
      <c r="A799" s="729"/>
      <c r="B799" s="730"/>
      <c r="C799" s="730"/>
      <c r="D799" s="730"/>
      <c r="E799" s="730"/>
      <c r="F799" s="730"/>
      <c r="G799" s="731"/>
    </row>
    <row r="800" spans="1:7" ht="36" x14ac:dyDescent="0.25">
      <c r="A800" s="703" t="s">
        <v>226</v>
      </c>
      <c r="B800" s="704" t="s">
        <v>928</v>
      </c>
      <c r="C800" s="726" t="s">
        <v>929</v>
      </c>
      <c r="D800" s="706" t="s">
        <v>14</v>
      </c>
      <c r="E800" s="707"/>
      <c r="F800" s="708"/>
      <c r="G800" s="709">
        <f>G807</f>
        <v>0</v>
      </c>
    </row>
    <row r="801" spans="1:7" ht="18" x14ac:dyDescent="0.2">
      <c r="A801" s="710"/>
      <c r="B801" s="711"/>
      <c r="C801" s="711"/>
      <c r="D801" s="711"/>
      <c r="E801" s="711"/>
      <c r="F801" s="711"/>
      <c r="G801" s="712"/>
    </row>
    <row r="802" spans="1:7" ht="18" x14ac:dyDescent="0.2">
      <c r="A802" s="713" t="s">
        <v>145</v>
      </c>
      <c r="B802" s="714"/>
      <c r="C802" s="711" t="s">
        <v>96</v>
      </c>
      <c r="D802" s="711" t="s">
        <v>146</v>
      </c>
      <c r="E802" s="711" t="s">
        <v>147</v>
      </c>
      <c r="F802" s="711" t="s">
        <v>148</v>
      </c>
      <c r="G802" s="712" t="s">
        <v>149</v>
      </c>
    </row>
    <row r="803" spans="1:7" ht="18" x14ac:dyDescent="0.2">
      <c r="A803" s="715" t="s">
        <v>1446</v>
      </c>
      <c r="B803" s="716" t="s">
        <v>1721</v>
      </c>
      <c r="C803" s="732" t="s">
        <v>1722</v>
      </c>
      <c r="D803" s="718" t="s">
        <v>1452</v>
      </c>
      <c r="E803" s="718">
        <v>4.2000000000000003E-2</v>
      </c>
      <c r="F803" s="743"/>
      <c r="G803" s="720">
        <f t="shared" ref="G803:G806" si="79">TRUNC(E803*F803,2)</f>
        <v>0</v>
      </c>
    </row>
    <row r="804" spans="1:7" ht="36" x14ac:dyDescent="0.2">
      <c r="A804" s="715" t="s">
        <v>1446</v>
      </c>
      <c r="B804" s="716" t="s">
        <v>1743</v>
      </c>
      <c r="C804" s="732" t="s">
        <v>1744</v>
      </c>
      <c r="D804" s="718" t="s">
        <v>1452</v>
      </c>
      <c r="E804" s="718">
        <v>1</v>
      </c>
      <c r="F804" s="743"/>
      <c r="G804" s="720">
        <f t="shared" si="79"/>
        <v>0</v>
      </c>
    </row>
    <row r="805" spans="1:7" ht="36" x14ac:dyDescent="0.2">
      <c r="A805" s="715" t="s">
        <v>118</v>
      </c>
      <c r="B805" s="716" t="s">
        <v>1467</v>
      </c>
      <c r="C805" s="732" t="s">
        <v>1468</v>
      </c>
      <c r="D805" s="718" t="s">
        <v>97</v>
      </c>
      <c r="E805" s="718">
        <v>0.46300000000000002</v>
      </c>
      <c r="F805" s="743"/>
      <c r="G805" s="720">
        <f t="shared" si="79"/>
        <v>0</v>
      </c>
    </row>
    <row r="806" spans="1:7" ht="18" x14ac:dyDescent="0.2">
      <c r="A806" s="715" t="s">
        <v>118</v>
      </c>
      <c r="B806" s="716" t="s">
        <v>1471</v>
      </c>
      <c r="C806" s="717" t="s">
        <v>1472</v>
      </c>
      <c r="D806" s="718" t="s">
        <v>97</v>
      </c>
      <c r="E806" s="718">
        <v>0.1459</v>
      </c>
      <c r="F806" s="743"/>
      <c r="G806" s="720">
        <f t="shared" si="79"/>
        <v>0</v>
      </c>
    </row>
    <row r="807" spans="1:7" ht="18" x14ac:dyDescent="0.2">
      <c r="A807" s="722" t="s">
        <v>150</v>
      </c>
      <c r="B807" s="723"/>
      <c r="C807" s="723"/>
      <c r="D807" s="723"/>
      <c r="E807" s="723"/>
      <c r="F807" s="724"/>
      <c r="G807" s="725">
        <f>SUM(G803:G806)</f>
        <v>0</v>
      </c>
    </row>
    <row r="808" spans="1:7" x14ac:dyDescent="0.2">
      <c r="A808" s="729"/>
      <c r="B808" s="730"/>
      <c r="C808" s="730"/>
      <c r="D808" s="730"/>
      <c r="E808" s="730"/>
      <c r="F808" s="730"/>
      <c r="G808" s="731"/>
    </row>
    <row r="809" spans="1:7" ht="54" x14ac:dyDescent="0.25">
      <c r="A809" s="703" t="s">
        <v>226</v>
      </c>
      <c r="B809" s="704" t="s">
        <v>930</v>
      </c>
      <c r="C809" s="726" t="s">
        <v>931</v>
      </c>
      <c r="D809" s="706" t="s">
        <v>14</v>
      </c>
      <c r="E809" s="707"/>
      <c r="F809" s="708"/>
      <c r="G809" s="709">
        <f>G815</f>
        <v>0</v>
      </c>
    </row>
    <row r="810" spans="1:7" ht="18" x14ac:dyDescent="0.2">
      <c r="A810" s="710"/>
      <c r="B810" s="711"/>
      <c r="C810" s="711"/>
      <c r="D810" s="711"/>
      <c r="E810" s="711"/>
      <c r="F810" s="711"/>
      <c r="G810" s="712"/>
    </row>
    <row r="811" spans="1:7" ht="18" x14ac:dyDescent="0.2">
      <c r="A811" s="713" t="s">
        <v>145</v>
      </c>
      <c r="B811" s="714"/>
      <c r="C811" s="711" t="s">
        <v>96</v>
      </c>
      <c r="D811" s="711" t="s">
        <v>146</v>
      </c>
      <c r="E811" s="711" t="s">
        <v>147</v>
      </c>
      <c r="F811" s="711" t="s">
        <v>148</v>
      </c>
      <c r="G811" s="712" t="s">
        <v>149</v>
      </c>
    </row>
    <row r="812" spans="1:7" ht="18" x14ac:dyDescent="0.2">
      <c r="A812" s="715" t="s">
        <v>1446</v>
      </c>
      <c r="B812" s="716" t="s">
        <v>1739</v>
      </c>
      <c r="C812" s="732" t="s">
        <v>1740</v>
      </c>
      <c r="D812" s="718" t="s">
        <v>1568</v>
      </c>
      <c r="E812" s="718">
        <v>0.5</v>
      </c>
      <c r="F812" s="743"/>
      <c r="G812" s="720">
        <f t="shared" ref="G812:G814" si="80">TRUNC(E812*F812,2)</f>
        <v>0</v>
      </c>
    </row>
    <row r="813" spans="1:7" ht="18" x14ac:dyDescent="0.2">
      <c r="A813" s="715" t="s">
        <v>118</v>
      </c>
      <c r="B813" s="716" t="s">
        <v>1741</v>
      </c>
      <c r="C813" s="732" t="s">
        <v>1742</v>
      </c>
      <c r="D813" s="718" t="s">
        <v>97</v>
      </c>
      <c r="E813" s="718">
        <v>0.5</v>
      </c>
      <c r="F813" s="743"/>
      <c r="G813" s="720">
        <f t="shared" si="80"/>
        <v>0</v>
      </c>
    </row>
    <row r="814" spans="1:7" ht="36" x14ac:dyDescent="0.2">
      <c r="A814" s="715" t="s">
        <v>118</v>
      </c>
      <c r="B814" s="716" t="s">
        <v>934</v>
      </c>
      <c r="C814" s="732" t="s">
        <v>935</v>
      </c>
      <c r="D814" s="718" t="s">
        <v>14</v>
      </c>
      <c r="E814" s="718">
        <v>1</v>
      </c>
      <c r="F814" s="743"/>
      <c r="G814" s="720">
        <f t="shared" si="80"/>
        <v>0</v>
      </c>
    </row>
    <row r="815" spans="1:7" ht="18" x14ac:dyDescent="0.2">
      <c r="A815" s="722" t="s">
        <v>150</v>
      </c>
      <c r="B815" s="723"/>
      <c r="C815" s="723"/>
      <c r="D815" s="723"/>
      <c r="E815" s="723"/>
      <c r="F815" s="724"/>
      <c r="G815" s="725">
        <f>SUM(G812:G814)</f>
        <v>0</v>
      </c>
    </row>
    <row r="816" spans="1:7" x14ac:dyDescent="0.2">
      <c r="A816" s="729"/>
      <c r="B816" s="730"/>
      <c r="C816" s="730"/>
      <c r="D816" s="730"/>
      <c r="E816" s="730"/>
      <c r="F816" s="730"/>
      <c r="G816" s="731"/>
    </row>
    <row r="817" spans="1:7" ht="36" x14ac:dyDescent="0.25">
      <c r="A817" s="703" t="s">
        <v>226</v>
      </c>
      <c r="B817" s="704" t="s">
        <v>936</v>
      </c>
      <c r="C817" s="726" t="s">
        <v>937</v>
      </c>
      <c r="D817" s="706" t="s">
        <v>14</v>
      </c>
      <c r="E817" s="707"/>
      <c r="F817" s="708"/>
      <c r="G817" s="709">
        <f>G824</f>
        <v>0</v>
      </c>
    </row>
    <row r="818" spans="1:7" ht="18" x14ac:dyDescent="0.2">
      <c r="A818" s="710"/>
      <c r="B818" s="711"/>
      <c r="C818" s="711"/>
      <c r="D818" s="711"/>
      <c r="E818" s="711"/>
      <c r="F818" s="711"/>
      <c r="G818" s="712"/>
    </row>
    <row r="819" spans="1:7" ht="18" x14ac:dyDescent="0.2">
      <c r="A819" s="713" t="s">
        <v>145</v>
      </c>
      <c r="B819" s="714"/>
      <c r="C819" s="711" t="s">
        <v>96</v>
      </c>
      <c r="D819" s="711" t="s">
        <v>146</v>
      </c>
      <c r="E819" s="711" t="s">
        <v>147</v>
      </c>
      <c r="F819" s="711" t="s">
        <v>148</v>
      </c>
      <c r="G819" s="712" t="s">
        <v>149</v>
      </c>
    </row>
    <row r="820" spans="1:7" ht="36" x14ac:dyDescent="0.2">
      <c r="A820" s="715" t="s">
        <v>1446</v>
      </c>
      <c r="B820" s="716" t="s">
        <v>1745</v>
      </c>
      <c r="C820" s="732" t="s">
        <v>1746</v>
      </c>
      <c r="D820" s="718" t="s">
        <v>1452</v>
      </c>
      <c r="E820" s="718">
        <v>1</v>
      </c>
      <c r="F820" s="743"/>
      <c r="G820" s="720">
        <f t="shared" ref="G820:G823" si="81">TRUNC(E820*F820,2)</f>
        <v>0</v>
      </c>
    </row>
    <row r="821" spans="1:7" ht="54" x14ac:dyDescent="0.2">
      <c r="A821" s="715" t="s">
        <v>1446</v>
      </c>
      <c r="B821" s="716" t="s">
        <v>1727</v>
      </c>
      <c r="C821" s="732" t="s">
        <v>1728</v>
      </c>
      <c r="D821" s="718" t="s">
        <v>1452</v>
      </c>
      <c r="E821" s="718">
        <v>6</v>
      </c>
      <c r="F821" s="743"/>
      <c r="G821" s="720">
        <f t="shared" si="81"/>
        <v>0</v>
      </c>
    </row>
    <row r="822" spans="1:7" ht="36" x14ac:dyDescent="0.2">
      <c r="A822" s="715" t="s">
        <v>118</v>
      </c>
      <c r="B822" s="716" t="s">
        <v>1467</v>
      </c>
      <c r="C822" s="732" t="s">
        <v>1468</v>
      </c>
      <c r="D822" s="718" t="s">
        <v>97</v>
      </c>
      <c r="E822" s="718">
        <v>0.94850000000000001</v>
      </c>
      <c r="F822" s="743"/>
      <c r="G822" s="720">
        <f t="shared" si="81"/>
        <v>0</v>
      </c>
    </row>
    <row r="823" spans="1:7" ht="18" x14ac:dyDescent="0.2">
      <c r="A823" s="715" t="s">
        <v>118</v>
      </c>
      <c r="B823" s="716" t="s">
        <v>1471</v>
      </c>
      <c r="C823" s="732" t="s">
        <v>1472</v>
      </c>
      <c r="D823" s="718" t="s">
        <v>97</v>
      </c>
      <c r="E823" s="718">
        <v>0.29880000000000001</v>
      </c>
      <c r="F823" s="743"/>
      <c r="G823" s="720">
        <f t="shared" si="81"/>
        <v>0</v>
      </c>
    </row>
    <row r="824" spans="1:7" ht="18" x14ac:dyDescent="0.2">
      <c r="A824" s="722" t="s">
        <v>150</v>
      </c>
      <c r="B824" s="723"/>
      <c r="C824" s="723"/>
      <c r="D824" s="723"/>
      <c r="E824" s="723"/>
      <c r="F824" s="724"/>
      <c r="G824" s="725">
        <f>SUM(G820:G823)</f>
        <v>0</v>
      </c>
    </row>
    <row r="825" spans="1:7" x14ac:dyDescent="0.2">
      <c r="A825" s="729"/>
      <c r="B825" s="730"/>
      <c r="C825" s="730"/>
      <c r="D825" s="730"/>
      <c r="E825" s="730"/>
      <c r="F825" s="730"/>
      <c r="G825" s="731"/>
    </row>
    <row r="826" spans="1:7" ht="54" x14ac:dyDescent="0.25">
      <c r="A826" s="703" t="s">
        <v>226</v>
      </c>
      <c r="B826" s="704" t="s">
        <v>944</v>
      </c>
      <c r="C826" s="726" t="s">
        <v>945</v>
      </c>
      <c r="D826" s="706" t="s">
        <v>14</v>
      </c>
      <c r="E826" s="707"/>
      <c r="F826" s="708"/>
      <c r="G826" s="709">
        <f>G833</f>
        <v>0</v>
      </c>
    </row>
    <row r="827" spans="1:7" ht="18" x14ac:dyDescent="0.2">
      <c r="A827" s="710"/>
      <c r="B827" s="711"/>
      <c r="C827" s="711"/>
      <c r="D827" s="711"/>
      <c r="E827" s="711"/>
      <c r="F827" s="711"/>
      <c r="G827" s="712"/>
    </row>
    <row r="828" spans="1:7" ht="18" x14ac:dyDescent="0.2">
      <c r="A828" s="713" t="s">
        <v>145</v>
      </c>
      <c r="B828" s="714"/>
      <c r="C828" s="711" t="s">
        <v>96</v>
      </c>
      <c r="D828" s="711" t="s">
        <v>146</v>
      </c>
      <c r="E828" s="711" t="s">
        <v>147</v>
      </c>
      <c r="F828" s="711" t="s">
        <v>148</v>
      </c>
      <c r="G828" s="712" t="s">
        <v>149</v>
      </c>
    </row>
    <row r="829" spans="1:7" ht="18" x14ac:dyDescent="0.2">
      <c r="A829" s="715" t="s">
        <v>1446</v>
      </c>
      <c r="B829" s="716" t="s">
        <v>1747</v>
      </c>
      <c r="C829" s="732" t="s">
        <v>1748</v>
      </c>
      <c r="D829" s="718" t="s">
        <v>1452</v>
      </c>
      <c r="E829" s="718">
        <v>1.9199999999999998E-2</v>
      </c>
      <c r="F829" s="743"/>
      <c r="G829" s="720">
        <f t="shared" ref="G829:G832" si="82">TRUNC(E829*F829,2)</f>
        <v>0</v>
      </c>
    </row>
    <row r="830" spans="1:7" ht="36" x14ac:dyDescent="0.2">
      <c r="A830" s="715" t="s">
        <v>1446</v>
      </c>
      <c r="B830" s="716" t="s">
        <v>1749</v>
      </c>
      <c r="C830" s="732" t="s">
        <v>1750</v>
      </c>
      <c r="D830" s="718" t="s">
        <v>1452</v>
      </c>
      <c r="E830" s="718">
        <v>1</v>
      </c>
      <c r="F830" s="743"/>
      <c r="G830" s="720">
        <f t="shared" si="82"/>
        <v>0</v>
      </c>
    </row>
    <row r="831" spans="1:7" ht="36" x14ac:dyDescent="0.2">
      <c r="A831" s="715" t="s">
        <v>118</v>
      </c>
      <c r="B831" s="716" t="s">
        <v>1465</v>
      </c>
      <c r="C831" s="732" t="s">
        <v>1466</v>
      </c>
      <c r="D831" s="718" t="s">
        <v>97</v>
      </c>
      <c r="E831" s="718">
        <v>0.92490000000000006</v>
      </c>
      <c r="F831" s="743"/>
      <c r="G831" s="720">
        <f t="shared" si="82"/>
        <v>0</v>
      </c>
    </row>
    <row r="832" spans="1:7" ht="36" x14ac:dyDescent="0.2">
      <c r="A832" s="715" t="s">
        <v>118</v>
      </c>
      <c r="B832" s="716" t="s">
        <v>1467</v>
      </c>
      <c r="C832" s="732" t="s">
        <v>1468</v>
      </c>
      <c r="D832" s="718" t="s">
        <v>97</v>
      </c>
      <c r="E832" s="718">
        <v>0.92490000000000006</v>
      </c>
      <c r="F832" s="743"/>
      <c r="G832" s="720">
        <f t="shared" si="82"/>
        <v>0</v>
      </c>
    </row>
    <row r="833" spans="1:7" ht="18" x14ac:dyDescent="0.2">
      <c r="A833" s="722" t="s">
        <v>150</v>
      </c>
      <c r="B833" s="723"/>
      <c r="C833" s="723"/>
      <c r="D833" s="723"/>
      <c r="E833" s="723"/>
      <c r="F833" s="724"/>
      <c r="G833" s="725">
        <f>SUM(G829:G832)</f>
        <v>0</v>
      </c>
    </row>
    <row r="834" spans="1:7" x14ac:dyDescent="0.2">
      <c r="A834" s="729"/>
      <c r="B834" s="730"/>
      <c r="C834" s="730"/>
      <c r="D834" s="730"/>
      <c r="E834" s="730"/>
      <c r="F834" s="730"/>
      <c r="G834" s="731"/>
    </row>
    <row r="835" spans="1:7" ht="36" x14ac:dyDescent="0.25">
      <c r="A835" s="703" t="s">
        <v>226</v>
      </c>
      <c r="B835" s="704" t="s">
        <v>946</v>
      </c>
      <c r="C835" s="726" t="s">
        <v>947</v>
      </c>
      <c r="D835" s="706" t="s">
        <v>14</v>
      </c>
      <c r="E835" s="707"/>
      <c r="F835" s="708"/>
      <c r="G835" s="709">
        <f>G841</f>
        <v>0</v>
      </c>
    </row>
    <row r="836" spans="1:7" ht="18" x14ac:dyDescent="0.2">
      <c r="A836" s="710"/>
      <c r="B836" s="711"/>
      <c r="C836" s="711"/>
      <c r="D836" s="711"/>
      <c r="E836" s="711"/>
      <c r="F836" s="711"/>
      <c r="G836" s="712"/>
    </row>
    <row r="837" spans="1:7" ht="18" x14ac:dyDescent="0.2">
      <c r="A837" s="713" t="s">
        <v>145</v>
      </c>
      <c r="B837" s="714"/>
      <c r="C837" s="711" t="s">
        <v>96</v>
      </c>
      <c r="D837" s="711" t="s">
        <v>146</v>
      </c>
      <c r="E837" s="711" t="s">
        <v>147</v>
      </c>
      <c r="F837" s="711" t="s">
        <v>148</v>
      </c>
      <c r="G837" s="712" t="s">
        <v>149</v>
      </c>
    </row>
    <row r="838" spans="1:7" ht="36" x14ac:dyDescent="0.2">
      <c r="A838" s="715" t="s">
        <v>1446</v>
      </c>
      <c r="B838" s="716" t="s">
        <v>1751</v>
      </c>
      <c r="C838" s="732" t="s">
        <v>1752</v>
      </c>
      <c r="D838" s="718" t="s">
        <v>1452</v>
      </c>
      <c r="E838" s="718">
        <v>1</v>
      </c>
      <c r="F838" s="743"/>
      <c r="G838" s="720">
        <f t="shared" ref="G838:G840" si="83">TRUNC(E838*F838,2)</f>
        <v>0</v>
      </c>
    </row>
    <row r="839" spans="1:7" ht="36" x14ac:dyDescent="0.2">
      <c r="A839" s="715" t="s">
        <v>118</v>
      </c>
      <c r="B839" s="716" t="s">
        <v>1465</v>
      </c>
      <c r="C839" s="732" t="s">
        <v>1466</v>
      </c>
      <c r="D839" s="718" t="s">
        <v>97</v>
      </c>
      <c r="E839" s="718">
        <v>0.5</v>
      </c>
      <c r="F839" s="743"/>
      <c r="G839" s="720">
        <f t="shared" si="83"/>
        <v>0</v>
      </c>
    </row>
    <row r="840" spans="1:7" ht="36" x14ac:dyDescent="0.2">
      <c r="A840" s="715" t="s">
        <v>118</v>
      </c>
      <c r="B840" s="716" t="s">
        <v>1467</v>
      </c>
      <c r="C840" s="732" t="s">
        <v>1468</v>
      </c>
      <c r="D840" s="718" t="s">
        <v>97</v>
      </c>
      <c r="E840" s="718">
        <v>0.5</v>
      </c>
      <c r="F840" s="743"/>
      <c r="G840" s="720">
        <f t="shared" si="83"/>
        <v>0</v>
      </c>
    </row>
    <row r="841" spans="1:7" ht="18" x14ac:dyDescent="0.2">
      <c r="A841" s="722" t="s">
        <v>150</v>
      </c>
      <c r="B841" s="723"/>
      <c r="C841" s="723"/>
      <c r="D841" s="723"/>
      <c r="E841" s="723"/>
      <c r="F841" s="724"/>
      <c r="G841" s="725">
        <f>SUM(G838:G840)</f>
        <v>0</v>
      </c>
    </row>
    <row r="842" spans="1:7" x14ac:dyDescent="0.2">
      <c r="A842" s="729"/>
      <c r="B842" s="730"/>
      <c r="C842" s="730"/>
      <c r="D842" s="730"/>
      <c r="E842" s="730"/>
      <c r="F842" s="730"/>
      <c r="G842" s="731"/>
    </row>
    <row r="843" spans="1:7" ht="36" x14ac:dyDescent="0.25">
      <c r="A843" s="703" t="s">
        <v>226</v>
      </c>
      <c r="B843" s="704" t="s">
        <v>948</v>
      </c>
      <c r="C843" s="726" t="s">
        <v>949</v>
      </c>
      <c r="D843" s="706" t="s">
        <v>14</v>
      </c>
      <c r="E843" s="707"/>
      <c r="F843" s="708"/>
      <c r="G843" s="709">
        <f>G847</f>
        <v>0</v>
      </c>
    </row>
    <row r="844" spans="1:7" ht="18" x14ac:dyDescent="0.2">
      <c r="A844" s="710"/>
      <c r="B844" s="711"/>
      <c r="C844" s="711"/>
      <c r="D844" s="711"/>
      <c r="E844" s="711"/>
      <c r="F844" s="711"/>
      <c r="G844" s="712"/>
    </row>
    <row r="845" spans="1:7" ht="18" x14ac:dyDescent="0.2">
      <c r="A845" s="713" t="s">
        <v>145</v>
      </c>
      <c r="B845" s="714"/>
      <c r="C845" s="711" t="s">
        <v>96</v>
      </c>
      <c r="D845" s="711" t="s">
        <v>146</v>
      </c>
      <c r="E845" s="711" t="s">
        <v>147</v>
      </c>
      <c r="F845" s="711" t="s">
        <v>148</v>
      </c>
      <c r="G845" s="712" t="s">
        <v>149</v>
      </c>
    </row>
    <row r="846" spans="1:7" ht="36" x14ac:dyDescent="0.2">
      <c r="A846" s="715" t="s">
        <v>1446</v>
      </c>
      <c r="B846" s="716" t="s">
        <v>1753</v>
      </c>
      <c r="C846" s="732" t="s">
        <v>1754</v>
      </c>
      <c r="D846" s="718" t="s">
        <v>1452</v>
      </c>
      <c r="E846" s="718">
        <v>1</v>
      </c>
      <c r="F846" s="743"/>
      <c r="G846" s="720">
        <f t="shared" ref="G846" si="84">TRUNC(E846*F846,2)</f>
        <v>0</v>
      </c>
    </row>
    <row r="847" spans="1:7" ht="18" x14ac:dyDescent="0.2">
      <c r="A847" s="722" t="s">
        <v>150</v>
      </c>
      <c r="B847" s="723"/>
      <c r="C847" s="723"/>
      <c r="D847" s="723"/>
      <c r="E847" s="723"/>
      <c r="F847" s="724"/>
      <c r="G847" s="725">
        <f>SUM(G846:G846)</f>
        <v>0</v>
      </c>
    </row>
    <row r="848" spans="1:7" x14ac:dyDescent="0.2">
      <c r="A848" s="729"/>
      <c r="B848" s="730"/>
      <c r="C848" s="730"/>
      <c r="D848" s="730"/>
      <c r="E848" s="730"/>
      <c r="F848" s="730"/>
      <c r="G848" s="731"/>
    </row>
    <row r="849" spans="1:7" ht="36" x14ac:dyDescent="0.25">
      <c r="A849" s="703" t="s">
        <v>226</v>
      </c>
      <c r="B849" s="704" t="s">
        <v>952</v>
      </c>
      <c r="C849" s="726" t="s">
        <v>953</v>
      </c>
      <c r="D849" s="706" t="s">
        <v>109</v>
      </c>
      <c r="E849" s="707"/>
      <c r="F849" s="708"/>
      <c r="G849" s="709">
        <f>G856</f>
        <v>0</v>
      </c>
    </row>
    <row r="850" spans="1:7" ht="18" x14ac:dyDescent="0.2">
      <c r="A850" s="710"/>
      <c r="B850" s="711"/>
      <c r="C850" s="711"/>
      <c r="D850" s="711"/>
      <c r="E850" s="711"/>
      <c r="F850" s="711"/>
      <c r="G850" s="712"/>
    </row>
    <row r="851" spans="1:7" ht="18" x14ac:dyDescent="0.2">
      <c r="A851" s="713" t="s">
        <v>145</v>
      </c>
      <c r="B851" s="714"/>
      <c r="C851" s="711" t="s">
        <v>96</v>
      </c>
      <c r="D851" s="711" t="s">
        <v>146</v>
      </c>
      <c r="E851" s="711" t="s">
        <v>147</v>
      </c>
      <c r="F851" s="711" t="s">
        <v>148</v>
      </c>
      <c r="G851" s="712" t="s">
        <v>149</v>
      </c>
    </row>
    <row r="852" spans="1:7" ht="18" x14ac:dyDescent="0.2">
      <c r="A852" s="715" t="s">
        <v>1446</v>
      </c>
      <c r="B852" s="716" t="s">
        <v>1755</v>
      </c>
      <c r="C852" s="732" t="s">
        <v>1756</v>
      </c>
      <c r="D852" s="718" t="s">
        <v>353</v>
      </c>
      <c r="E852" s="718">
        <v>1</v>
      </c>
      <c r="F852" s="743"/>
      <c r="G852" s="720">
        <f t="shared" ref="G852:G855" si="85">TRUNC(E852*F852,2)</f>
        <v>0</v>
      </c>
    </row>
    <row r="853" spans="1:7" ht="36" x14ac:dyDescent="0.2">
      <c r="A853" s="715" t="s">
        <v>1446</v>
      </c>
      <c r="B853" s="716" t="s">
        <v>1757</v>
      </c>
      <c r="C853" s="732" t="s">
        <v>1758</v>
      </c>
      <c r="D853" s="718" t="s">
        <v>1452</v>
      </c>
      <c r="E853" s="718">
        <v>4</v>
      </c>
      <c r="F853" s="743"/>
      <c r="G853" s="720">
        <f t="shared" si="85"/>
        <v>0</v>
      </c>
    </row>
    <row r="854" spans="1:7" ht="18" x14ac:dyDescent="0.2">
      <c r="A854" s="715" t="s">
        <v>1446</v>
      </c>
      <c r="B854" s="716" t="s">
        <v>1634</v>
      </c>
      <c r="C854" s="732" t="s">
        <v>1635</v>
      </c>
      <c r="D854" s="718" t="s">
        <v>1568</v>
      </c>
      <c r="E854" s="718">
        <v>0.4</v>
      </c>
      <c r="F854" s="743"/>
      <c r="G854" s="720">
        <f t="shared" si="85"/>
        <v>0</v>
      </c>
    </row>
    <row r="855" spans="1:7" ht="18" x14ac:dyDescent="0.2">
      <c r="A855" s="715" t="s">
        <v>118</v>
      </c>
      <c r="B855" s="716" t="s">
        <v>1469</v>
      </c>
      <c r="C855" s="732" t="s">
        <v>1470</v>
      </c>
      <c r="D855" s="718" t="s">
        <v>97</v>
      </c>
      <c r="E855" s="718">
        <v>2</v>
      </c>
      <c r="F855" s="743"/>
      <c r="G855" s="720">
        <f t="shared" si="85"/>
        <v>0</v>
      </c>
    </row>
    <row r="856" spans="1:7" ht="18" x14ac:dyDescent="0.2">
      <c r="A856" s="722" t="s">
        <v>150</v>
      </c>
      <c r="B856" s="723"/>
      <c r="C856" s="723"/>
      <c r="D856" s="723"/>
      <c r="E856" s="723"/>
      <c r="F856" s="724"/>
      <c r="G856" s="725">
        <f>SUM(G852:G855)</f>
        <v>0</v>
      </c>
    </row>
    <row r="857" spans="1:7" x14ac:dyDescent="0.2">
      <c r="A857" s="729"/>
      <c r="B857" s="730"/>
      <c r="C857" s="730"/>
      <c r="D857" s="730"/>
      <c r="E857" s="730"/>
      <c r="F857" s="730"/>
      <c r="G857" s="731"/>
    </row>
    <row r="858" spans="1:7" ht="36" x14ac:dyDescent="0.25">
      <c r="A858" s="703" t="s">
        <v>226</v>
      </c>
      <c r="B858" s="704" t="s">
        <v>954</v>
      </c>
      <c r="C858" s="726" t="s">
        <v>955</v>
      </c>
      <c r="D858" s="706" t="s">
        <v>14</v>
      </c>
      <c r="E858" s="707"/>
      <c r="F858" s="708"/>
      <c r="G858" s="709">
        <f>G864</f>
        <v>0</v>
      </c>
    </row>
    <row r="859" spans="1:7" ht="18" x14ac:dyDescent="0.2">
      <c r="A859" s="710"/>
      <c r="B859" s="711"/>
      <c r="C859" s="711"/>
      <c r="D859" s="711"/>
      <c r="E859" s="711"/>
      <c r="F859" s="711"/>
      <c r="G859" s="712"/>
    </row>
    <row r="860" spans="1:7" ht="18" x14ac:dyDescent="0.2">
      <c r="A860" s="713" t="s">
        <v>145</v>
      </c>
      <c r="B860" s="714"/>
      <c r="C860" s="711" t="s">
        <v>96</v>
      </c>
      <c r="D860" s="711" t="s">
        <v>146</v>
      </c>
      <c r="E860" s="711" t="s">
        <v>147</v>
      </c>
      <c r="F860" s="711" t="s">
        <v>148</v>
      </c>
      <c r="G860" s="712" t="s">
        <v>149</v>
      </c>
    </row>
    <row r="861" spans="1:7" ht="36" x14ac:dyDescent="0.2">
      <c r="A861" s="715" t="s">
        <v>1446</v>
      </c>
      <c r="B861" s="716" t="s">
        <v>1759</v>
      </c>
      <c r="C861" s="732" t="s">
        <v>1760</v>
      </c>
      <c r="D861" s="718" t="s">
        <v>1452</v>
      </c>
      <c r="E861" s="718">
        <v>1</v>
      </c>
      <c r="F861" s="743"/>
      <c r="G861" s="720">
        <f t="shared" ref="G861:G863" si="86">TRUNC(E861*F861,2)</f>
        <v>0</v>
      </c>
    </row>
    <row r="862" spans="1:7" ht="18" x14ac:dyDescent="0.2">
      <c r="A862" s="715" t="s">
        <v>1446</v>
      </c>
      <c r="B862" s="716" t="s">
        <v>1721</v>
      </c>
      <c r="C862" s="732" t="s">
        <v>1722</v>
      </c>
      <c r="D862" s="718" t="s">
        <v>1452</v>
      </c>
      <c r="E862" s="718">
        <v>1</v>
      </c>
      <c r="F862" s="743"/>
      <c r="G862" s="720">
        <f t="shared" si="86"/>
        <v>0</v>
      </c>
    </row>
    <row r="863" spans="1:7" ht="18" x14ac:dyDescent="0.2">
      <c r="A863" s="715" t="s">
        <v>1446</v>
      </c>
      <c r="B863" s="716" t="s">
        <v>1761</v>
      </c>
      <c r="C863" s="732" t="s">
        <v>1762</v>
      </c>
      <c r="D863" s="718" t="s">
        <v>1568</v>
      </c>
      <c r="E863" s="718">
        <v>0.5</v>
      </c>
      <c r="F863" s="743"/>
      <c r="G863" s="720">
        <f t="shared" si="86"/>
        <v>0</v>
      </c>
    </row>
    <row r="864" spans="1:7" ht="18" x14ac:dyDescent="0.2">
      <c r="A864" s="722" t="s">
        <v>150</v>
      </c>
      <c r="B864" s="723"/>
      <c r="C864" s="723"/>
      <c r="D864" s="723"/>
      <c r="E864" s="723"/>
      <c r="F864" s="724"/>
      <c r="G864" s="725">
        <f>SUM(G861:G863)</f>
        <v>0</v>
      </c>
    </row>
    <row r="865" spans="1:7" x14ac:dyDescent="0.2">
      <c r="A865" s="729"/>
      <c r="B865" s="730"/>
      <c r="C865" s="730"/>
      <c r="D865" s="730"/>
      <c r="E865" s="730"/>
      <c r="F865" s="730"/>
      <c r="G865" s="731"/>
    </row>
    <row r="866" spans="1:7" ht="18" x14ac:dyDescent="0.25">
      <c r="A866" s="703" t="s">
        <v>226</v>
      </c>
      <c r="B866" s="704" t="s">
        <v>956</v>
      </c>
      <c r="C866" s="726" t="s">
        <v>957</v>
      </c>
      <c r="D866" s="706" t="s">
        <v>14</v>
      </c>
      <c r="E866" s="707"/>
      <c r="F866" s="708"/>
      <c r="G866" s="709">
        <f>G872</f>
        <v>0</v>
      </c>
    </row>
    <row r="867" spans="1:7" ht="18" x14ac:dyDescent="0.2">
      <c r="A867" s="710"/>
      <c r="B867" s="711"/>
      <c r="C867" s="711"/>
      <c r="D867" s="711"/>
      <c r="E867" s="711"/>
      <c r="F867" s="711"/>
      <c r="G867" s="712"/>
    </row>
    <row r="868" spans="1:7" ht="18" x14ac:dyDescent="0.2">
      <c r="A868" s="713" t="s">
        <v>145</v>
      </c>
      <c r="B868" s="714"/>
      <c r="C868" s="711" t="s">
        <v>96</v>
      </c>
      <c r="D868" s="711" t="s">
        <v>146</v>
      </c>
      <c r="E868" s="711" t="s">
        <v>147</v>
      </c>
      <c r="F868" s="711" t="s">
        <v>148</v>
      </c>
      <c r="G868" s="712" t="s">
        <v>149</v>
      </c>
    </row>
    <row r="869" spans="1:7" ht="18" x14ac:dyDescent="0.2">
      <c r="A869" s="715" t="s">
        <v>1446</v>
      </c>
      <c r="B869" s="716" t="s">
        <v>1763</v>
      </c>
      <c r="C869" s="732" t="s">
        <v>1764</v>
      </c>
      <c r="D869" s="718" t="s">
        <v>1452</v>
      </c>
      <c r="E869" s="718">
        <v>1</v>
      </c>
      <c r="F869" s="743"/>
      <c r="G869" s="720">
        <f t="shared" ref="G869:G871" si="87">TRUNC(E869*F869,2)</f>
        <v>0</v>
      </c>
    </row>
    <row r="870" spans="1:7" ht="36" x14ac:dyDescent="0.2">
      <c r="A870" s="715" t="s">
        <v>118</v>
      </c>
      <c r="B870" s="716" t="s">
        <v>1465</v>
      </c>
      <c r="C870" s="732" t="s">
        <v>1466</v>
      </c>
      <c r="D870" s="718" t="s">
        <v>97</v>
      </c>
      <c r="E870" s="718">
        <v>0.5</v>
      </c>
      <c r="F870" s="743"/>
      <c r="G870" s="720">
        <f t="shared" si="87"/>
        <v>0</v>
      </c>
    </row>
    <row r="871" spans="1:7" ht="36" x14ac:dyDescent="0.2">
      <c r="A871" s="715" t="s">
        <v>118</v>
      </c>
      <c r="B871" s="716" t="s">
        <v>1467</v>
      </c>
      <c r="C871" s="732" t="s">
        <v>1468</v>
      </c>
      <c r="D871" s="718" t="s">
        <v>97</v>
      </c>
      <c r="E871" s="718">
        <v>0.5</v>
      </c>
      <c r="F871" s="743"/>
      <c r="G871" s="720">
        <f t="shared" si="87"/>
        <v>0</v>
      </c>
    </row>
    <row r="872" spans="1:7" ht="18" x14ac:dyDescent="0.2">
      <c r="A872" s="722" t="s">
        <v>150</v>
      </c>
      <c r="B872" s="723"/>
      <c r="C872" s="723"/>
      <c r="D872" s="723"/>
      <c r="E872" s="723"/>
      <c r="F872" s="724"/>
      <c r="G872" s="725">
        <f>SUM(G869:G871)</f>
        <v>0</v>
      </c>
    </row>
    <row r="873" spans="1:7" x14ac:dyDescent="0.2">
      <c r="A873" s="729"/>
      <c r="B873" s="730"/>
      <c r="C873" s="730"/>
      <c r="D873" s="730"/>
      <c r="E873" s="730"/>
      <c r="F873" s="730"/>
      <c r="G873" s="731"/>
    </row>
    <row r="874" spans="1:7" ht="36" x14ac:dyDescent="0.25">
      <c r="A874" s="703" t="s">
        <v>226</v>
      </c>
      <c r="B874" s="704" t="s">
        <v>958</v>
      </c>
      <c r="C874" s="726" t="s">
        <v>959</v>
      </c>
      <c r="D874" s="706" t="s">
        <v>129</v>
      </c>
      <c r="E874" s="707"/>
      <c r="F874" s="708"/>
      <c r="G874" s="709">
        <f>G884</f>
        <v>0</v>
      </c>
    </row>
    <row r="875" spans="1:7" ht="18" x14ac:dyDescent="0.2">
      <c r="A875" s="710"/>
      <c r="B875" s="711"/>
      <c r="C875" s="711"/>
      <c r="D875" s="711"/>
      <c r="E875" s="711"/>
      <c r="F875" s="711"/>
      <c r="G875" s="712"/>
    </row>
    <row r="876" spans="1:7" ht="18" x14ac:dyDescent="0.2">
      <c r="A876" s="713" t="s">
        <v>145</v>
      </c>
      <c r="B876" s="714"/>
      <c r="C876" s="711" t="s">
        <v>96</v>
      </c>
      <c r="D876" s="711" t="s">
        <v>146</v>
      </c>
      <c r="E876" s="711" t="s">
        <v>147</v>
      </c>
      <c r="F876" s="711" t="s">
        <v>148</v>
      </c>
      <c r="G876" s="712" t="s">
        <v>149</v>
      </c>
    </row>
    <row r="877" spans="1:7" ht="54" x14ac:dyDescent="0.2">
      <c r="A877" s="715" t="s">
        <v>1446</v>
      </c>
      <c r="B877" s="716" t="s">
        <v>1528</v>
      </c>
      <c r="C877" s="732" t="s">
        <v>1529</v>
      </c>
      <c r="D877" s="718" t="s">
        <v>1452</v>
      </c>
      <c r="E877" s="718">
        <v>2.1819999999999999</v>
      </c>
      <c r="F877" s="743"/>
      <c r="G877" s="720">
        <f t="shared" ref="G877:G883" si="88">TRUNC(E877*F877,2)</f>
        <v>0</v>
      </c>
    </row>
    <row r="878" spans="1:7" ht="18" x14ac:dyDescent="0.2">
      <c r="A878" s="715" t="s">
        <v>1446</v>
      </c>
      <c r="B878" s="716" t="s">
        <v>1492</v>
      </c>
      <c r="C878" s="732" t="s">
        <v>1493</v>
      </c>
      <c r="D878" s="718" t="s">
        <v>1457</v>
      </c>
      <c r="E878" s="718">
        <v>0.47699999999999998</v>
      </c>
      <c r="F878" s="743"/>
      <c r="G878" s="720">
        <f t="shared" si="88"/>
        <v>0</v>
      </c>
    </row>
    <row r="879" spans="1:7" ht="36" x14ac:dyDescent="0.2">
      <c r="A879" s="715" t="s">
        <v>1446</v>
      </c>
      <c r="B879" s="716" t="s">
        <v>1591</v>
      </c>
      <c r="C879" s="732" t="s">
        <v>1592</v>
      </c>
      <c r="D879" s="718" t="s">
        <v>1457</v>
      </c>
      <c r="E879" s="718">
        <v>2E-3</v>
      </c>
      <c r="F879" s="743"/>
      <c r="G879" s="720">
        <f t="shared" si="88"/>
        <v>0</v>
      </c>
    </row>
    <row r="880" spans="1:7" ht="18" x14ac:dyDescent="0.2">
      <c r="A880" s="715" t="s">
        <v>1446</v>
      </c>
      <c r="B880" s="716" t="s">
        <v>1765</v>
      </c>
      <c r="C880" s="732" t="s">
        <v>1766</v>
      </c>
      <c r="D880" s="718" t="s">
        <v>1452</v>
      </c>
      <c r="E880" s="718">
        <v>1.091</v>
      </c>
      <c r="F880" s="743"/>
      <c r="G880" s="720">
        <f t="shared" si="88"/>
        <v>0</v>
      </c>
    </row>
    <row r="881" spans="1:7" ht="36" x14ac:dyDescent="0.2">
      <c r="A881" s="715" t="s">
        <v>118</v>
      </c>
      <c r="B881" s="716" t="s">
        <v>1573</v>
      </c>
      <c r="C881" s="732" t="s">
        <v>1574</v>
      </c>
      <c r="D881" s="718" t="s">
        <v>97</v>
      </c>
      <c r="E881" s="718">
        <v>1.093</v>
      </c>
      <c r="F881" s="743"/>
      <c r="G881" s="720">
        <f t="shared" si="88"/>
        <v>0</v>
      </c>
    </row>
    <row r="882" spans="1:7" ht="18" x14ac:dyDescent="0.2">
      <c r="A882" s="715" t="s">
        <v>118</v>
      </c>
      <c r="B882" s="716" t="s">
        <v>1551</v>
      </c>
      <c r="C882" s="732" t="s">
        <v>1552</v>
      </c>
      <c r="D882" s="718" t="s">
        <v>97</v>
      </c>
      <c r="E882" s="718">
        <v>1.33</v>
      </c>
      <c r="F882" s="743"/>
      <c r="G882" s="720">
        <f t="shared" si="88"/>
        <v>0</v>
      </c>
    </row>
    <row r="883" spans="1:7" ht="72" x14ac:dyDescent="0.2">
      <c r="A883" s="715" t="s">
        <v>118</v>
      </c>
      <c r="B883" s="716" t="s">
        <v>538</v>
      </c>
      <c r="C883" s="732" t="s">
        <v>539</v>
      </c>
      <c r="D883" s="718" t="s">
        <v>109</v>
      </c>
      <c r="E883" s="718">
        <v>1.2</v>
      </c>
      <c r="F883" s="743"/>
      <c r="G883" s="720">
        <f t="shared" si="88"/>
        <v>0</v>
      </c>
    </row>
    <row r="884" spans="1:7" ht="18" x14ac:dyDescent="0.2">
      <c r="A884" s="722" t="s">
        <v>150</v>
      </c>
      <c r="B884" s="723"/>
      <c r="C884" s="723"/>
      <c r="D884" s="723"/>
      <c r="E884" s="723"/>
      <c r="F884" s="724"/>
      <c r="G884" s="725">
        <f>SUM(G877:G883)</f>
        <v>0</v>
      </c>
    </row>
    <row r="885" spans="1:7" x14ac:dyDescent="0.2">
      <c r="A885" s="729"/>
      <c r="B885" s="730"/>
      <c r="C885" s="730"/>
      <c r="D885" s="730"/>
      <c r="E885" s="730"/>
      <c r="F885" s="730"/>
      <c r="G885" s="731"/>
    </row>
    <row r="886" spans="1:7" ht="18" x14ac:dyDescent="0.25">
      <c r="A886" s="703" t="s">
        <v>226</v>
      </c>
      <c r="B886" s="704" t="s">
        <v>961</v>
      </c>
      <c r="C886" s="726" t="s">
        <v>962</v>
      </c>
      <c r="D886" s="706" t="s">
        <v>14</v>
      </c>
      <c r="E886" s="707"/>
      <c r="F886" s="708"/>
      <c r="G886" s="709">
        <f>G892</f>
        <v>0</v>
      </c>
    </row>
    <row r="887" spans="1:7" ht="18" x14ac:dyDescent="0.2">
      <c r="A887" s="710"/>
      <c r="B887" s="711"/>
      <c r="C887" s="711"/>
      <c r="D887" s="711"/>
      <c r="E887" s="711"/>
      <c r="F887" s="711"/>
      <c r="G887" s="712"/>
    </row>
    <row r="888" spans="1:7" ht="18" x14ac:dyDescent="0.2">
      <c r="A888" s="713" t="s">
        <v>145</v>
      </c>
      <c r="B888" s="714"/>
      <c r="C888" s="711" t="s">
        <v>96</v>
      </c>
      <c r="D888" s="711" t="s">
        <v>146</v>
      </c>
      <c r="E888" s="711" t="s">
        <v>147</v>
      </c>
      <c r="F888" s="711" t="s">
        <v>148</v>
      </c>
      <c r="G888" s="712" t="s">
        <v>149</v>
      </c>
    </row>
    <row r="889" spans="1:7" ht="36" x14ac:dyDescent="0.2">
      <c r="A889" s="715" t="s">
        <v>1974</v>
      </c>
      <c r="B889" s="716" t="s">
        <v>1767</v>
      </c>
      <c r="C889" s="732" t="s">
        <v>1768</v>
      </c>
      <c r="D889" s="718" t="s">
        <v>14</v>
      </c>
      <c r="E889" s="718">
        <v>1</v>
      </c>
      <c r="F889" s="743"/>
      <c r="G889" s="720">
        <f t="shared" ref="G889:G891" si="89">TRUNC(E889*F889,2)</f>
        <v>0</v>
      </c>
    </row>
    <row r="890" spans="1:7" ht="36" x14ac:dyDescent="0.2">
      <c r="A890" s="715" t="s">
        <v>118</v>
      </c>
      <c r="B890" s="716" t="s">
        <v>1465</v>
      </c>
      <c r="C890" s="732" t="s">
        <v>1466</v>
      </c>
      <c r="D890" s="718" t="s">
        <v>97</v>
      </c>
      <c r="E890" s="718">
        <v>0.3</v>
      </c>
      <c r="F890" s="743"/>
      <c r="G890" s="720">
        <f t="shared" si="89"/>
        <v>0</v>
      </c>
    </row>
    <row r="891" spans="1:7" ht="36" x14ac:dyDescent="0.2">
      <c r="A891" s="715" t="s">
        <v>118</v>
      </c>
      <c r="B891" s="716" t="s">
        <v>1467</v>
      </c>
      <c r="C891" s="732" t="s">
        <v>1468</v>
      </c>
      <c r="D891" s="718" t="s">
        <v>97</v>
      </c>
      <c r="E891" s="718">
        <v>0.5</v>
      </c>
      <c r="F891" s="743"/>
      <c r="G891" s="720">
        <f t="shared" si="89"/>
        <v>0</v>
      </c>
    </row>
    <row r="892" spans="1:7" ht="18" x14ac:dyDescent="0.2">
      <c r="A892" s="722" t="s">
        <v>150</v>
      </c>
      <c r="B892" s="723"/>
      <c r="C892" s="723"/>
      <c r="D892" s="723"/>
      <c r="E892" s="723"/>
      <c r="F892" s="724"/>
      <c r="G892" s="725">
        <f>SUM(G889:G891)</f>
        <v>0</v>
      </c>
    </row>
    <row r="893" spans="1:7" x14ac:dyDescent="0.2">
      <c r="A893" s="729"/>
      <c r="B893" s="730"/>
      <c r="C893" s="730"/>
      <c r="D893" s="730"/>
      <c r="E893" s="730"/>
      <c r="F893" s="730"/>
      <c r="G893" s="731"/>
    </row>
    <row r="894" spans="1:7" ht="36" x14ac:dyDescent="0.25">
      <c r="A894" s="703" t="s">
        <v>226</v>
      </c>
      <c r="B894" s="704" t="s">
        <v>967</v>
      </c>
      <c r="C894" s="726" t="s">
        <v>968</v>
      </c>
      <c r="D894" s="706" t="s">
        <v>14</v>
      </c>
      <c r="E894" s="707"/>
      <c r="F894" s="708"/>
      <c r="G894" s="709">
        <f>G901</f>
        <v>0</v>
      </c>
    </row>
    <row r="895" spans="1:7" ht="18" x14ac:dyDescent="0.2">
      <c r="A895" s="710"/>
      <c r="B895" s="711"/>
      <c r="C895" s="711"/>
      <c r="D895" s="711"/>
      <c r="E895" s="711"/>
      <c r="F895" s="711"/>
      <c r="G895" s="712"/>
    </row>
    <row r="896" spans="1:7" ht="18" x14ac:dyDescent="0.2">
      <c r="A896" s="713" t="s">
        <v>145</v>
      </c>
      <c r="B896" s="714"/>
      <c r="C896" s="711" t="s">
        <v>96</v>
      </c>
      <c r="D896" s="711" t="s">
        <v>146</v>
      </c>
      <c r="E896" s="711" t="s">
        <v>147</v>
      </c>
      <c r="F896" s="711" t="s">
        <v>148</v>
      </c>
      <c r="G896" s="712" t="s">
        <v>149</v>
      </c>
    </row>
    <row r="897" spans="1:7" ht="36" x14ac:dyDescent="0.2">
      <c r="A897" s="715" t="s">
        <v>1446</v>
      </c>
      <c r="B897" s="716" t="s">
        <v>1769</v>
      </c>
      <c r="C897" s="732" t="s">
        <v>1770</v>
      </c>
      <c r="D897" s="718" t="s">
        <v>1452</v>
      </c>
      <c r="E897" s="718">
        <v>1</v>
      </c>
      <c r="F897" s="743"/>
      <c r="G897" s="720">
        <f t="shared" ref="G897:G900" si="90">TRUNC(E897*F897,2)</f>
        <v>0</v>
      </c>
    </row>
    <row r="898" spans="1:7" ht="18" x14ac:dyDescent="0.2">
      <c r="A898" s="715" t="s">
        <v>1446</v>
      </c>
      <c r="B898" s="716" t="s">
        <v>1747</v>
      </c>
      <c r="C898" s="732" t="s">
        <v>1748</v>
      </c>
      <c r="D898" s="718" t="s">
        <v>1452</v>
      </c>
      <c r="E898" s="718">
        <v>0.02</v>
      </c>
      <c r="F898" s="743"/>
      <c r="G898" s="720">
        <f t="shared" si="90"/>
        <v>0</v>
      </c>
    </row>
    <row r="899" spans="1:7" ht="36" x14ac:dyDescent="0.2">
      <c r="A899" s="715" t="s">
        <v>118</v>
      </c>
      <c r="B899" s="716" t="s">
        <v>1465</v>
      </c>
      <c r="C899" s="732" t="s">
        <v>1466</v>
      </c>
      <c r="D899" s="718" t="s">
        <v>97</v>
      </c>
      <c r="E899" s="718">
        <v>0.15</v>
      </c>
      <c r="F899" s="743"/>
      <c r="G899" s="720">
        <f t="shared" si="90"/>
        <v>0</v>
      </c>
    </row>
    <row r="900" spans="1:7" ht="36" x14ac:dyDescent="0.2">
      <c r="A900" s="715" t="s">
        <v>118</v>
      </c>
      <c r="B900" s="716" t="s">
        <v>1467</v>
      </c>
      <c r="C900" s="732" t="s">
        <v>1468</v>
      </c>
      <c r="D900" s="718" t="s">
        <v>97</v>
      </c>
      <c r="E900" s="718">
        <v>0.15</v>
      </c>
      <c r="F900" s="743"/>
      <c r="G900" s="720">
        <f t="shared" si="90"/>
        <v>0</v>
      </c>
    </row>
    <row r="901" spans="1:7" ht="18" x14ac:dyDescent="0.2">
      <c r="A901" s="722" t="s">
        <v>150</v>
      </c>
      <c r="B901" s="723"/>
      <c r="C901" s="723"/>
      <c r="D901" s="723"/>
      <c r="E901" s="723"/>
      <c r="F901" s="724"/>
      <c r="G901" s="725">
        <f>SUM(G897:G900)</f>
        <v>0</v>
      </c>
    </row>
    <row r="902" spans="1:7" x14ac:dyDescent="0.2">
      <c r="A902" s="729"/>
      <c r="B902" s="730"/>
      <c r="C902" s="730"/>
      <c r="D902" s="730"/>
      <c r="E902" s="730"/>
      <c r="F902" s="730"/>
      <c r="G902" s="731"/>
    </row>
    <row r="903" spans="1:7" ht="18" x14ac:dyDescent="0.25">
      <c r="A903" s="703" t="s">
        <v>226</v>
      </c>
      <c r="B903" s="704" t="s">
        <v>969</v>
      </c>
      <c r="C903" s="726" t="s">
        <v>970</v>
      </c>
      <c r="D903" s="706" t="s">
        <v>14</v>
      </c>
      <c r="E903" s="707"/>
      <c r="F903" s="708"/>
      <c r="G903" s="709">
        <f>G910</f>
        <v>0</v>
      </c>
    </row>
    <row r="904" spans="1:7" ht="18" x14ac:dyDescent="0.2">
      <c r="A904" s="710"/>
      <c r="B904" s="711"/>
      <c r="C904" s="711"/>
      <c r="D904" s="711"/>
      <c r="E904" s="711"/>
      <c r="F904" s="711"/>
      <c r="G904" s="712"/>
    </row>
    <row r="905" spans="1:7" ht="18" x14ac:dyDescent="0.2">
      <c r="A905" s="713" t="s">
        <v>145</v>
      </c>
      <c r="B905" s="714"/>
      <c r="C905" s="711" t="s">
        <v>96</v>
      </c>
      <c r="D905" s="711" t="s">
        <v>146</v>
      </c>
      <c r="E905" s="711" t="s">
        <v>147</v>
      </c>
      <c r="F905" s="711" t="s">
        <v>148</v>
      </c>
      <c r="G905" s="712" t="s">
        <v>149</v>
      </c>
    </row>
    <row r="906" spans="1:7" ht="18" x14ac:dyDescent="0.2">
      <c r="A906" s="715" t="s">
        <v>1446</v>
      </c>
      <c r="B906" s="716" t="s">
        <v>1747</v>
      </c>
      <c r="C906" s="732" t="s">
        <v>1748</v>
      </c>
      <c r="D906" s="718" t="s">
        <v>1452</v>
      </c>
      <c r="E906" s="718">
        <v>0.02</v>
      </c>
      <c r="F906" s="743"/>
      <c r="G906" s="720">
        <f t="shared" ref="G906:G909" si="91">TRUNC(E906*F906,2)</f>
        <v>0</v>
      </c>
    </row>
    <row r="907" spans="1:7" ht="36" x14ac:dyDescent="0.2">
      <c r="A907" s="715" t="s">
        <v>1446</v>
      </c>
      <c r="B907" s="716" t="s">
        <v>1771</v>
      </c>
      <c r="C907" s="732" t="s">
        <v>1772</v>
      </c>
      <c r="D907" s="718" t="s">
        <v>1452</v>
      </c>
      <c r="E907" s="718">
        <v>1.1000000000000001</v>
      </c>
      <c r="F907" s="743"/>
      <c r="G907" s="720">
        <f t="shared" si="91"/>
        <v>0</v>
      </c>
    </row>
    <row r="908" spans="1:7" ht="36" x14ac:dyDescent="0.2">
      <c r="A908" s="715" t="s">
        <v>118</v>
      </c>
      <c r="B908" s="716" t="s">
        <v>1465</v>
      </c>
      <c r="C908" s="732" t="s">
        <v>1466</v>
      </c>
      <c r="D908" s="718" t="s">
        <v>97</v>
      </c>
      <c r="E908" s="718">
        <v>0.15</v>
      </c>
      <c r="F908" s="743"/>
      <c r="G908" s="720">
        <f t="shared" si="91"/>
        <v>0</v>
      </c>
    </row>
    <row r="909" spans="1:7" ht="36" x14ac:dyDescent="0.2">
      <c r="A909" s="715" t="s">
        <v>118</v>
      </c>
      <c r="B909" s="716" t="s">
        <v>1467</v>
      </c>
      <c r="C909" s="732" t="s">
        <v>1468</v>
      </c>
      <c r="D909" s="718" t="s">
        <v>97</v>
      </c>
      <c r="E909" s="718">
        <v>0.15</v>
      </c>
      <c r="F909" s="743"/>
      <c r="G909" s="720">
        <f t="shared" si="91"/>
        <v>0</v>
      </c>
    </row>
    <row r="910" spans="1:7" ht="18" x14ac:dyDescent="0.2">
      <c r="A910" s="722" t="s">
        <v>150</v>
      </c>
      <c r="B910" s="723"/>
      <c r="C910" s="723"/>
      <c r="D910" s="723"/>
      <c r="E910" s="723"/>
      <c r="F910" s="724"/>
      <c r="G910" s="725">
        <f>SUM(G906:G909)</f>
        <v>0</v>
      </c>
    </row>
    <row r="911" spans="1:7" x14ac:dyDescent="0.2">
      <c r="A911" s="729"/>
      <c r="B911" s="730"/>
      <c r="C911" s="730"/>
      <c r="D911" s="730"/>
      <c r="E911" s="730"/>
      <c r="F911" s="730"/>
      <c r="G911" s="731"/>
    </row>
    <row r="912" spans="1:7" ht="36" x14ac:dyDescent="0.25">
      <c r="A912" s="703" t="s">
        <v>226</v>
      </c>
      <c r="B912" s="704" t="s">
        <v>985</v>
      </c>
      <c r="C912" s="726" t="s">
        <v>986</v>
      </c>
      <c r="D912" s="706" t="s">
        <v>109</v>
      </c>
      <c r="E912" s="707"/>
      <c r="F912" s="708"/>
      <c r="G912" s="709">
        <f>G920</f>
        <v>0</v>
      </c>
    </row>
    <row r="913" spans="1:7" ht="18" x14ac:dyDescent="0.2">
      <c r="A913" s="710"/>
      <c r="B913" s="711"/>
      <c r="C913" s="711"/>
      <c r="D913" s="711"/>
      <c r="E913" s="711"/>
      <c r="F913" s="711"/>
      <c r="G913" s="712"/>
    </row>
    <row r="914" spans="1:7" ht="18" x14ac:dyDescent="0.2">
      <c r="A914" s="713" t="s">
        <v>145</v>
      </c>
      <c r="B914" s="714"/>
      <c r="C914" s="711" t="s">
        <v>96</v>
      </c>
      <c r="D914" s="711" t="s">
        <v>146</v>
      </c>
      <c r="E914" s="711" t="s">
        <v>147</v>
      </c>
      <c r="F914" s="711" t="s">
        <v>148</v>
      </c>
      <c r="G914" s="712" t="s">
        <v>149</v>
      </c>
    </row>
    <row r="915" spans="1:7" ht="54" x14ac:dyDescent="0.2">
      <c r="A915" s="715" t="s">
        <v>1446</v>
      </c>
      <c r="B915" s="716" t="s">
        <v>1528</v>
      </c>
      <c r="C915" s="732" t="s">
        <v>1529</v>
      </c>
      <c r="D915" s="718" t="s">
        <v>1452</v>
      </c>
      <c r="E915" s="718">
        <v>4.8099999999999996</v>
      </c>
      <c r="F915" s="743"/>
      <c r="G915" s="720">
        <f t="shared" ref="G915:G919" si="92">TRUNC(E915*F915,2)</f>
        <v>0</v>
      </c>
    </row>
    <row r="916" spans="1:7" ht="54" x14ac:dyDescent="0.2">
      <c r="A916" s="715" t="s">
        <v>1446</v>
      </c>
      <c r="B916" s="716" t="s">
        <v>1535</v>
      </c>
      <c r="C916" s="732" t="s">
        <v>1536</v>
      </c>
      <c r="D916" s="718" t="s">
        <v>1460</v>
      </c>
      <c r="E916" s="718">
        <v>2.56</v>
      </c>
      <c r="F916" s="743"/>
      <c r="G916" s="720">
        <f t="shared" si="92"/>
        <v>0</v>
      </c>
    </row>
    <row r="917" spans="1:7" ht="54" x14ac:dyDescent="0.2">
      <c r="A917" s="715" t="s">
        <v>1446</v>
      </c>
      <c r="B917" s="716" t="s">
        <v>1537</v>
      </c>
      <c r="C917" s="732" t="s">
        <v>1538</v>
      </c>
      <c r="D917" s="718" t="s">
        <v>1452</v>
      </c>
      <c r="E917" s="718">
        <v>0.54</v>
      </c>
      <c r="F917" s="743"/>
      <c r="G917" s="720">
        <f t="shared" si="92"/>
        <v>0</v>
      </c>
    </row>
    <row r="918" spans="1:7" ht="18" x14ac:dyDescent="0.2">
      <c r="A918" s="715" t="s">
        <v>118</v>
      </c>
      <c r="B918" s="716" t="s">
        <v>1469</v>
      </c>
      <c r="C918" s="732" t="s">
        <v>1470</v>
      </c>
      <c r="D918" s="718" t="s">
        <v>97</v>
      </c>
      <c r="E918" s="718">
        <v>0.23</v>
      </c>
      <c r="F918" s="743"/>
      <c r="G918" s="720">
        <f t="shared" si="92"/>
        <v>0</v>
      </c>
    </row>
    <row r="919" spans="1:7" ht="18" x14ac:dyDescent="0.2">
      <c r="A919" s="715" t="s">
        <v>118</v>
      </c>
      <c r="B919" s="716" t="s">
        <v>1471</v>
      </c>
      <c r="C919" s="732" t="s">
        <v>1472</v>
      </c>
      <c r="D919" s="718" t="s">
        <v>97</v>
      </c>
      <c r="E919" s="718">
        <v>0.15</v>
      </c>
      <c r="F919" s="743"/>
      <c r="G919" s="720">
        <f t="shared" si="92"/>
        <v>0</v>
      </c>
    </row>
    <row r="920" spans="1:7" ht="18" x14ac:dyDescent="0.2">
      <c r="A920" s="722" t="s">
        <v>150</v>
      </c>
      <c r="B920" s="723"/>
      <c r="C920" s="723"/>
      <c r="D920" s="723"/>
      <c r="E920" s="723"/>
      <c r="F920" s="724"/>
      <c r="G920" s="725">
        <f>SUM(G915:G919)</f>
        <v>0</v>
      </c>
    </row>
    <row r="921" spans="1:7" x14ac:dyDescent="0.2">
      <c r="A921" s="729"/>
      <c r="B921" s="730"/>
      <c r="C921" s="730"/>
      <c r="D921" s="730"/>
      <c r="E921" s="730"/>
      <c r="F921" s="730"/>
      <c r="G921" s="731"/>
    </row>
    <row r="922" spans="1:7" ht="18" x14ac:dyDescent="0.25">
      <c r="A922" s="703" t="s">
        <v>226</v>
      </c>
      <c r="B922" s="704" t="s">
        <v>1055</v>
      </c>
      <c r="C922" s="726" t="s">
        <v>1056</v>
      </c>
      <c r="D922" s="706" t="s">
        <v>14</v>
      </c>
      <c r="E922" s="707"/>
      <c r="F922" s="708"/>
      <c r="G922" s="709">
        <f>G933</f>
        <v>0</v>
      </c>
    </row>
    <row r="923" spans="1:7" ht="18" x14ac:dyDescent="0.2">
      <c r="A923" s="710"/>
      <c r="B923" s="711"/>
      <c r="C923" s="711"/>
      <c r="D923" s="711"/>
      <c r="E923" s="711"/>
      <c r="F923" s="711"/>
      <c r="G923" s="712"/>
    </row>
    <row r="924" spans="1:7" ht="18" x14ac:dyDescent="0.2">
      <c r="A924" s="713" t="s">
        <v>145</v>
      </c>
      <c r="B924" s="714"/>
      <c r="C924" s="711" t="s">
        <v>96</v>
      </c>
      <c r="D924" s="711" t="s">
        <v>146</v>
      </c>
      <c r="E924" s="711" t="s">
        <v>147</v>
      </c>
      <c r="F924" s="711" t="s">
        <v>148</v>
      </c>
      <c r="G924" s="712" t="s">
        <v>149</v>
      </c>
    </row>
    <row r="925" spans="1:7" ht="54" x14ac:dyDescent="0.2">
      <c r="A925" s="715" t="s">
        <v>1446</v>
      </c>
      <c r="B925" s="716" t="s">
        <v>1773</v>
      </c>
      <c r="C925" s="732" t="s">
        <v>1774</v>
      </c>
      <c r="D925" s="718" t="s">
        <v>1452</v>
      </c>
      <c r="E925" s="718">
        <v>1</v>
      </c>
      <c r="F925" s="743"/>
      <c r="G925" s="720">
        <f t="shared" ref="G925:G932" si="93">TRUNC(E925*F925,2)</f>
        <v>0</v>
      </c>
    </row>
    <row r="926" spans="1:7" ht="54" x14ac:dyDescent="0.2">
      <c r="A926" s="715" t="s">
        <v>1446</v>
      </c>
      <c r="B926" s="716" t="s">
        <v>1775</v>
      </c>
      <c r="C926" s="732" t="s">
        <v>1776</v>
      </c>
      <c r="D926" s="718" t="s">
        <v>1452</v>
      </c>
      <c r="E926" s="718">
        <v>4</v>
      </c>
      <c r="F926" s="743"/>
      <c r="G926" s="720">
        <f t="shared" si="93"/>
        <v>0</v>
      </c>
    </row>
    <row r="927" spans="1:7" ht="18" x14ac:dyDescent="0.2">
      <c r="A927" s="715" t="s">
        <v>1446</v>
      </c>
      <c r="B927" s="716" t="s">
        <v>1777</v>
      </c>
      <c r="C927" s="732" t="s">
        <v>1778</v>
      </c>
      <c r="D927" s="718" t="s">
        <v>1452</v>
      </c>
      <c r="E927" s="718">
        <v>4</v>
      </c>
      <c r="F927" s="743"/>
      <c r="G927" s="720">
        <f t="shared" si="93"/>
        <v>0</v>
      </c>
    </row>
    <row r="928" spans="1:7" ht="18" x14ac:dyDescent="0.2">
      <c r="A928" s="715" t="s">
        <v>1446</v>
      </c>
      <c r="B928" s="716" t="s">
        <v>1779</v>
      </c>
      <c r="C928" s="732" t="s">
        <v>1780</v>
      </c>
      <c r="D928" s="718" t="s">
        <v>1460</v>
      </c>
      <c r="E928" s="718">
        <v>0.2</v>
      </c>
      <c r="F928" s="743"/>
      <c r="G928" s="720">
        <f t="shared" si="93"/>
        <v>0</v>
      </c>
    </row>
    <row r="929" spans="1:7" ht="36" x14ac:dyDescent="0.2">
      <c r="A929" s="715" t="s">
        <v>118</v>
      </c>
      <c r="B929" s="716" t="s">
        <v>1781</v>
      </c>
      <c r="C929" s="732" t="s">
        <v>1782</v>
      </c>
      <c r="D929" s="718" t="s">
        <v>97</v>
      </c>
      <c r="E929" s="718">
        <v>0.63300000000000001</v>
      </c>
      <c r="F929" s="743"/>
      <c r="G929" s="720">
        <f t="shared" si="93"/>
        <v>0</v>
      </c>
    </row>
    <row r="930" spans="1:7" ht="36" x14ac:dyDescent="0.2">
      <c r="A930" s="715" t="s">
        <v>118</v>
      </c>
      <c r="B930" s="716" t="s">
        <v>1465</v>
      </c>
      <c r="C930" s="732" t="s">
        <v>1466</v>
      </c>
      <c r="D930" s="718" t="s">
        <v>97</v>
      </c>
      <c r="E930" s="718">
        <v>3.0647000000000002</v>
      </c>
      <c r="F930" s="743"/>
      <c r="G930" s="720">
        <f t="shared" si="93"/>
        <v>0</v>
      </c>
    </row>
    <row r="931" spans="1:7" ht="18" x14ac:dyDescent="0.2">
      <c r="A931" s="715" t="s">
        <v>118</v>
      </c>
      <c r="B931" s="716" t="s">
        <v>1741</v>
      </c>
      <c r="C931" s="732" t="s">
        <v>1742</v>
      </c>
      <c r="D931" s="718" t="s">
        <v>97</v>
      </c>
      <c r="E931" s="718">
        <v>0.63300000000000001</v>
      </c>
      <c r="F931" s="743"/>
      <c r="G931" s="720">
        <f t="shared" si="93"/>
        <v>0</v>
      </c>
    </row>
    <row r="932" spans="1:7" ht="36" x14ac:dyDescent="0.2">
      <c r="A932" s="715" t="s">
        <v>118</v>
      </c>
      <c r="B932" s="716" t="s">
        <v>1467</v>
      </c>
      <c r="C932" s="732" t="s">
        <v>1468</v>
      </c>
      <c r="D932" s="718" t="s">
        <v>97</v>
      </c>
      <c r="E932" s="718">
        <v>3.0647000000000002</v>
      </c>
      <c r="F932" s="743"/>
      <c r="G932" s="720">
        <f t="shared" si="93"/>
        <v>0</v>
      </c>
    </row>
    <row r="933" spans="1:7" ht="18" x14ac:dyDescent="0.2">
      <c r="A933" s="722" t="s">
        <v>150</v>
      </c>
      <c r="B933" s="723"/>
      <c r="C933" s="723"/>
      <c r="D933" s="723"/>
      <c r="E933" s="723"/>
      <c r="F933" s="724"/>
      <c r="G933" s="725">
        <f>SUM(G925:G932)</f>
        <v>0</v>
      </c>
    </row>
    <row r="934" spans="1:7" x14ac:dyDescent="0.2">
      <c r="A934" s="729"/>
      <c r="B934" s="730"/>
      <c r="C934" s="730"/>
      <c r="D934" s="730"/>
      <c r="E934" s="730"/>
      <c r="F934" s="730"/>
      <c r="G934" s="731"/>
    </row>
    <row r="935" spans="1:7" ht="18" x14ac:dyDescent="0.25">
      <c r="A935" s="703" t="s">
        <v>226</v>
      </c>
      <c r="B935" s="704" t="s">
        <v>1057</v>
      </c>
      <c r="C935" s="726" t="s">
        <v>1058</v>
      </c>
      <c r="D935" s="706" t="s">
        <v>14</v>
      </c>
      <c r="E935" s="707"/>
      <c r="F935" s="708"/>
      <c r="G935" s="709">
        <f>G940</f>
        <v>0</v>
      </c>
    </row>
    <row r="936" spans="1:7" ht="18" x14ac:dyDescent="0.2">
      <c r="A936" s="710"/>
      <c r="B936" s="711"/>
      <c r="C936" s="711"/>
      <c r="D936" s="711"/>
      <c r="E936" s="711"/>
      <c r="F936" s="711"/>
      <c r="G936" s="712"/>
    </row>
    <row r="937" spans="1:7" ht="18" x14ac:dyDescent="0.2">
      <c r="A937" s="713" t="s">
        <v>145</v>
      </c>
      <c r="B937" s="714"/>
      <c r="C937" s="711" t="s">
        <v>96</v>
      </c>
      <c r="D937" s="711" t="s">
        <v>146</v>
      </c>
      <c r="E937" s="711" t="s">
        <v>147</v>
      </c>
      <c r="F937" s="711" t="s">
        <v>148</v>
      </c>
      <c r="G937" s="712" t="s">
        <v>149</v>
      </c>
    </row>
    <row r="938" spans="1:7" ht="72" x14ac:dyDescent="0.2">
      <c r="A938" s="715" t="s">
        <v>1974</v>
      </c>
      <c r="B938" s="716" t="s">
        <v>1783</v>
      </c>
      <c r="C938" s="732" t="s">
        <v>1784</v>
      </c>
      <c r="D938" s="718" t="s">
        <v>14</v>
      </c>
      <c r="E938" s="718">
        <v>1</v>
      </c>
      <c r="F938" s="743"/>
      <c r="G938" s="720">
        <f t="shared" ref="G938:G939" si="94">TRUNC(E938*F938,2)</f>
        <v>0</v>
      </c>
    </row>
    <row r="939" spans="1:7" ht="36" x14ac:dyDescent="0.2">
      <c r="A939" s="715" t="s">
        <v>118</v>
      </c>
      <c r="B939" s="716" t="s">
        <v>1467</v>
      </c>
      <c r="C939" s="732" t="s">
        <v>1468</v>
      </c>
      <c r="D939" s="718" t="s">
        <v>97</v>
      </c>
      <c r="E939" s="718">
        <v>0.7</v>
      </c>
      <c r="F939" s="743"/>
      <c r="G939" s="720">
        <f t="shared" si="94"/>
        <v>0</v>
      </c>
    </row>
    <row r="940" spans="1:7" ht="18" x14ac:dyDescent="0.2">
      <c r="A940" s="722" t="s">
        <v>150</v>
      </c>
      <c r="B940" s="723"/>
      <c r="C940" s="723"/>
      <c r="D940" s="723"/>
      <c r="E940" s="723"/>
      <c r="F940" s="724"/>
      <c r="G940" s="725">
        <f>SUM(G938:G939)</f>
        <v>0</v>
      </c>
    </row>
    <row r="941" spans="1:7" x14ac:dyDescent="0.2">
      <c r="A941" s="729"/>
      <c r="B941" s="730"/>
      <c r="C941" s="730"/>
      <c r="D941" s="730"/>
      <c r="E941" s="730"/>
      <c r="F941" s="730"/>
      <c r="G941" s="731"/>
    </row>
    <row r="942" spans="1:7" ht="18" x14ac:dyDescent="0.25">
      <c r="A942" s="703" t="s">
        <v>226</v>
      </c>
      <c r="B942" s="704" t="s">
        <v>1059</v>
      </c>
      <c r="C942" s="726" t="s">
        <v>1060</v>
      </c>
      <c r="D942" s="706" t="s">
        <v>14</v>
      </c>
      <c r="E942" s="707"/>
      <c r="F942" s="708"/>
      <c r="G942" s="709">
        <f>G949</f>
        <v>0</v>
      </c>
    </row>
    <row r="943" spans="1:7" ht="18" x14ac:dyDescent="0.2">
      <c r="A943" s="710"/>
      <c r="B943" s="711"/>
      <c r="C943" s="711"/>
      <c r="D943" s="711"/>
      <c r="E943" s="711"/>
      <c r="F943" s="711"/>
      <c r="G943" s="712"/>
    </row>
    <row r="944" spans="1:7" ht="18" x14ac:dyDescent="0.2">
      <c r="A944" s="713" t="s">
        <v>145</v>
      </c>
      <c r="B944" s="714"/>
      <c r="C944" s="711" t="s">
        <v>96</v>
      </c>
      <c r="D944" s="711" t="s">
        <v>146</v>
      </c>
      <c r="E944" s="711" t="s">
        <v>147</v>
      </c>
      <c r="F944" s="711" t="s">
        <v>148</v>
      </c>
      <c r="G944" s="712" t="s">
        <v>149</v>
      </c>
    </row>
    <row r="945" spans="1:7" ht="18" x14ac:dyDescent="0.2">
      <c r="A945" s="715" t="s">
        <v>1446</v>
      </c>
      <c r="B945" s="716" t="s">
        <v>1785</v>
      </c>
      <c r="C945" s="732" t="s">
        <v>1786</v>
      </c>
      <c r="D945" s="718" t="s">
        <v>1452</v>
      </c>
      <c r="E945" s="718">
        <v>0.94</v>
      </c>
      <c r="F945" s="743"/>
      <c r="G945" s="720">
        <f t="shared" ref="G945:G948" si="95">TRUNC(E945*F945,2)</f>
        <v>0</v>
      </c>
    </row>
    <row r="946" spans="1:7" ht="54" x14ac:dyDescent="0.2">
      <c r="A946" s="715" t="s">
        <v>1974</v>
      </c>
      <c r="B946" s="716" t="s">
        <v>1787</v>
      </c>
      <c r="C946" s="732" t="s">
        <v>1788</v>
      </c>
      <c r="D946" s="718" t="s">
        <v>14</v>
      </c>
      <c r="E946" s="718">
        <v>1</v>
      </c>
      <c r="F946" s="743"/>
      <c r="G946" s="720">
        <f t="shared" si="95"/>
        <v>0</v>
      </c>
    </row>
    <row r="947" spans="1:7" ht="36" x14ac:dyDescent="0.2">
      <c r="A947" s="715" t="s">
        <v>118</v>
      </c>
      <c r="B947" s="716" t="s">
        <v>1465</v>
      </c>
      <c r="C947" s="732" t="s">
        <v>1466</v>
      </c>
      <c r="D947" s="718" t="s">
        <v>97</v>
      </c>
      <c r="E947" s="718">
        <v>0.54</v>
      </c>
      <c r="F947" s="743"/>
      <c r="G947" s="720">
        <f t="shared" si="95"/>
        <v>0</v>
      </c>
    </row>
    <row r="948" spans="1:7" ht="36" x14ac:dyDescent="0.2">
      <c r="A948" s="715" t="s">
        <v>118</v>
      </c>
      <c r="B948" s="716" t="s">
        <v>1467</v>
      </c>
      <c r="C948" s="732" t="s">
        <v>1468</v>
      </c>
      <c r="D948" s="718" t="s">
        <v>97</v>
      </c>
      <c r="E948" s="718">
        <v>0.54</v>
      </c>
      <c r="F948" s="743"/>
      <c r="G948" s="720">
        <f t="shared" si="95"/>
        <v>0</v>
      </c>
    </row>
    <row r="949" spans="1:7" ht="18" x14ac:dyDescent="0.2">
      <c r="A949" s="722" t="s">
        <v>150</v>
      </c>
      <c r="B949" s="723"/>
      <c r="C949" s="723"/>
      <c r="D949" s="723"/>
      <c r="E949" s="723"/>
      <c r="F949" s="724"/>
      <c r="G949" s="725">
        <f>SUM(G945:G948)</f>
        <v>0</v>
      </c>
    </row>
    <row r="950" spans="1:7" x14ac:dyDescent="0.2">
      <c r="A950" s="729"/>
      <c r="B950" s="730"/>
      <c r="C950" s="730"/>
      <c r="D950" s="730"/>
      <c r="E950" s="730"/>
      <c r="F950" s="730"/>
      <c r="G950" s="731"/>
    </row>
    <row r="951" spans="1:7" ht="18" x14ac:dyDescent="0.25">
      <c r="A951" s="703" t="s">
        <v>226</v>
      </c>
      <c r="B951" s="704" t="s">
        <v>1063</v>
      </c>
      <c r="C951" s="726" t="s">
        <v>1064</v>
      </c>
      <c r="D951" s="706" t="s">
        <v>14</v>
      </c>
      <c r="E951" s="707"/>
      <c r="F951" s="708"/>
      <c r="G951" s="709">
        <f>G959</f>
        <v>0</v>
      </c>
    </row>
    <row r="952" spans="1:7" ht="18" x14ac:dyDescent="0.2">
      <c r="A952" s="710"/>
      <c r="B952" s="711"/>
      <c r="C952" s="711"/>
      <c r="D952" s="711"/>
      <c r="E952" s="711"/>
      <c r="F952" s="711"/>
      <c r="G952" s="712"/>
    </row>
    <row r="953" spans="1:7" ht="18" x14ac:dyDescent="0.2">
      <c r="A953" s="713" t="s">
        <v>145</v>
      </c>
      <c r="B953" s="714"/>
      <c r="C953" s="711" t="s">
        <v>96</v>
      </c>
      <c r="D953" s="711" t="s">
        <v>146</v>
      </c>
      <c r="E953" s="711" t="s">
        <v>147</v>
      </c>
      <c r="F953" s="711" t="s">
        <v>148</v>
      </c>
      <c r="G953" s="712" t="s">
        <v>149</v>
      </c>
    </row>
    <row r="954" spans="1:7" ht="36" x14ac:dyDescent="0.2">
      <c r="A954" s="715" t="s">
        <v>1974</v>
      </c>
      <c r="B954" s="716" t="s">
        <v>1789</v>
      </c>
      <c r="C954" s="732" t="s">
        <v>1790</v>
      </c>
      <c r="D954" s="718" t="s">
        <v>14</v>
      </c>
      <c r="E954" s="718">
        <v>1</v>
      </c>
      <c r="F954" s="743"/>
      <c r="G954" s="720">
        <f t="shared" ref="G954:G958" si="96">TRUNC(E954*F954,2)</f>
        <v>0</v>
      </c>
    </row>
    <row r="955" spans="1:7" ht="18" x14ac:dyDescent="0.2">
      <c r="A955" s="715" t="s">
        <v>1974</v>
      </c>
      <c r="B955" s="716" t="s">
        <v>1791</v>
      </c>
      <c r="C955" s="732" t="s">
        <v>1792</v>
      </c>
      <c r="D955" s="718" t="s">
        <v>14</v>
      </c>
      <c r="E955" s="718">
        <v>1</v>
      </c>
      <c r="F955" s="743"/>
      <c r="G955" s="720">
        <f t="shared" si="96"/>
        <v>0</v>
      </c>
    </row>
    <row r="956" spans="1:7" ht="18" x14ac:dyDescent="0.2">
      <c r="A956" s="715" t="s">
        <v>118</v>
      </c>
      <c r="B956" s="716" t="s">
        <v>1741</v>
      </c>
      <c r="C956" s="732" t="s">
        <v>1742</v>
      </c>
      <c r="D956" s="718" t="s">
        <v>97</v>
      </c>
      <c r="E956" s="718">
        <v>3.5</v>
      </c>
      <c r="F956" s="743"/>
      <c r="G956" s="720">
        <f t="shared" si="96"/>
        <v>0</v>
      </c>
    </row>
    <row r="957" spans="1:7" ht="18" x14ac:dyDescent="0.2">
      <c r="A957" s="715" t="s">
        <v>118</v>
      </c>
      <c r="B957" s="716" t="s">
        <v>1793</v>
      </c>
      <c r="C957" s="732" t="s">
        <v>1794</v>
      </c>
      <c r="D957" s="718" t="s">
        <v>97</v>
      </c>
      <c r="E957" s="718">
        <v>3.5</v>
      </c>
      <c r="F957" s="743"/>
      <c r="G957" s="720">
        <f t="shared" si="96"/>
        <v>0</v>
      </c>
    </row>
    <row r="958" spans="1:7" ht="18" x14ac:dyDescent="0.2">
      <c r="A958" s="715" t="s">
        <v>118</v>
      </c>
      <c r="B958" s="716" t="s">
        <v>1471</v>
      </c>
      <c r="C958" s="732" t="s">
        <v>1472</v>
      </c>
      <c r="D958" s="718" t="s">
        <v>97</v>
      </c>
      <c r="E958" s="718">
        <v>3.5</v>
      </c>
      <c r="F958" s="743"/>
      <c r="G958" s="720">
        <f t="shared" si="96"/>
        <v>0</v>
      </c>
    </row>
    <row r="959" spans="1:7" ht="18" x14ac:dyDescent="0.2">
      <c r="A959" s="722" t="s">
        <v>150</v>
      </c>
      <c r="B959" s="723"/>
      <c r="C959" s="723"/>
      <c r="D959" s="723"/>
      <c r="E959" s="723"/>
      <c r="F959" s="724"/>
      <c r="G959" s="725">
        <f>SUM(G954:G958)</f>
        <v>0</v>
      </c>
    </row>
    <row r="960" spans="1:7" x14ac:dyDescent="0.2">
      <c r="A960" s="729"/>
      <c r="B960" s="730"/>
      <c r="C960" s="730"/>
      <c r="D960" s="730"/>
      <c r="E960" s="730"/>
      <c r="F960" s="730"/>
      <c r="G960" s="731"/>
    </row>
    <row r="961" spans="1:7" ht="18" x14ac:dyDescent="0.25">
      <c r="A961" s="703" t="s">
        <v>226</v>
      </c>
      <c r="B961" s="704" t="s">
        <v>1795</v>
      </c>
      <c r="C961" s="726" t="s">
        <v>1796</v>
      </c>
      <c r="D961" s="706" t="s">
        <v>14</v>
      </c>
      <c r="E961" s="707"/>
      <c r="F961" s="708"/>
      <c r="G961" s="709">
        <f>G969</f>
        <v>0</v>
      </c>
    </row>
    <row r="962" spans="1:7" ht="18" x14ac:dyDescent="0.2">
      <c r="A962" s="710"/>
      <c r="B962" s="711"/>
      <c r="C962" s="711"/>
      <c r="D962" s="711"/>
      <c r="E962" s="711"/>
      <c r="F962" s="711"/>
      <c r="G962" s="712"/>
    </row>
    <row r="963" spans="1:7" ht="18" x14ac:dyDescent="0.2">
      <c r="A963" s="713" t="s">
        <v>145</v>
      </c>
      <c r="B963" s="714"/>
      <c r="C963" s="711" t="s">
        <v>96</v>
      </c>
      <c r="D963" s="711" t="s">
        <v>146</v>
      </c>
      <c r="E963" s="711" t="s">
        <v>147</v>
      </c>
      <c r="F963" s="711" t="s">
        <v>148</v>
      </c>
      <c r="G963" s="712" t="s">
        <v>149</v>
      </c>
    </row>
    <row r="964" spans="1:7" ht="54" x14ac:dyDescent="0.2">
      <c r="A964" s="715" t="s">
        <v>1446</v>
      </c>
      <c r="B964" s="716" t="s">
        <v>1797</v>
      </c>
      <c r="C964" s="732" t="s">
        <v>1798</v>
      </c>
      <c r="D964" s="718" t="s">
        <v>1452</v>
      </c>
      <c r="E964" s="718">
        <v>1</v>
      </c>
      <c r="F964" s="743"/>
      <c r="G964" s="720">
        <f t="shared" ref="G964:G968" si="97">TRUNC(E964*F964,2)</f>
        <v>0</v>
      </c>
    </row>
    <row r="965" spans="1:7" ht="36" x14ac:dyDescent="0.2">
      <c r="A965" s="715" t="s">
        <v>1446</v>
      </c>
      <c r="B965" s="716" t="s">
        <v>1799</v>
      </c>
      <c r="C965" s="732" t="s">
        <v>1800</v>
      </c>
      <c r="D965" s="718" t="s">
        <v>1457</v>
      </c>
      <c r="E965" s="718">
        <v>8.8999999999999996E-2</v>
      </c>
      <c r="F965" s="743"/>
      <c r="G965" s="720">
        <f t="shared" si="97"/>
        <v>0</v>
      </c>
    </row>
    <row r="966" spans="1:7" ht="36" x14ac:dyDescent="0.2">
      <c r="A966" s="715" t="s">
        <v>118</v>
      </c>
      <c r="B966" s="716" t="s">
        <v>1465</v>
      </c>
      <c r="C966" s="732" t="s">
        <v>1466</v>
      </c>
      <c r="D966" s="718" t="s">
        <v>97</v>
      </c>
      <c r="E966" s="718">
        <v>0.3</v>
      </c>
      <c r="F966" s="743"/>
      <c r="G966" s="720">
        <f t="shared" si="97"/>
        <v>0</v>
      </c>
    </row>
    <row r="967" spans="1:7" ht="36" x14ac:dyDescent="0.2">
      <c r="A967" s="715" t="s">
        <v>118</v>
      </c>
      <c r="B967" s="716" t="s">
        <v>1467</v>
      </c>
      <c r="C967" s="732" t="s">
        <v>1468</v>
      </c>
      <c r="D967" s="718" t="s">
        <v>97</v>
      </c>
      <c r="E967" s="718">
        <v>0.3</v>
      </c>
      <c r="F967" s="743"/>
      <c r="G967" s="720">
        <f t="shared" si="97"/>
        <v>0</v>
      </c>
    </row>
    <row r="968" spans="1:7" ht="18" x14ac:dyDescent="0.2">
      <c r="A968" s="715" t="s">
        <v>118</v>
      </c>
      <c r="B968" s="716" t="s">
        <v>1801</v>
      </c>
      <c r="C968" s="732" t="s">
        <v>1802</v>
      </c>
      <c r="D968" s="718" t="s">
        <v>97</v>
      </c>
      <c r="E968" s="718">
        <v>0.3</v>
      </c>
      <c r="F968" s="743"/>
      <c r="G968" s="720">
        <f t="shared" si="97"/>
        <v>0</v>
      </c>
    </row>
    <row r="969" spans="1:7" ht="18" x14ac:dyDescent="0.2">
      <c r="A969" s="722" t="s">
        <v>150</v>
      </c>
      <c r="B969" s="723"/>
      <c r="C969" s="723"/>
      <c r="D969" s="723"/>
      <c r="E969" s="723"/>
      <c r="F969" s="724"/>
      <c r="G969" s="725">
        <f>SUM(G964:G968)</f>
        <v>0</v>
      </c>
    </row>
    <row r="970" spans="1:7" x14ac:dyDescent="0.2">
      <c r="A970" s="729"/>
      <c r="B970" s="730"/>
      <c r="C970" s="730"/>
      <c r="D970" s="730"/>
      <c r="E970" s="730"/>
      <c r="F970" s="730"/>
      <c r="G970" s="731"/>
    </row>
    <row r="971" spans="1:7" ht="18" x14ac:dyDescent="0.25">
      <c r="A971" s="703" t="s">
        <v>226</v>
      </c>
      <c r="B971" s="704" t="s">
        <v>1078</v>
      </c>
      <c r="C971" s="726" t="s">
        <v>1079</v>
      </c>
      <c r="D971" s="706" t="s">
        <v>14</v>
      </c>
      <c r="E971" s="707"/>
      <c r="F971" s="708"/>
      <c r="G971" s="709">
        <f>G977</f>
        <v>0</v>
      </c>
    </row>
    <row r="972" spans="1:7" ht="18" x14ac:dyDescent="0.2">
      <c r="A972" s="710"/>
      <c r="B972" s="711"/>
      <c r="C972" s="711"/>
      <c r="D972" s="711"/>
      <c r="E972" s="711"/>
      <c r="F972" s="711"/>
      <c r="G972" s="712"/>
    </row>
    <row r="973" spans="1:7" ht="18" x14ac:dyDescent="0.2">
      <c r="A973" s="713" t="s">
        <v>145</v>
      </c>
      <c r="B973" s="714"/>
      <c r="C973" s="711" t="s">
        <v>96</v>
      </c>
      <c r="D973" s="711" t="s">
        <v>146</v>
      </c>
      <c r="E973" s="711" t="s">
        <v>147</v>
      </c>
      <c r="F973" s="711" t="s">
        <v>148</v>
      </c>
      <c r="G973" s="712" t="s">
        <v>149</v>
      </c>
    </row>
    <row r="974" spans="1:7" ht="18" x14ac:dyDescent="0.2">
      <c r="A974" s="715" t="s">
        <v>1446</v>
      </c>
      <c r="B974" s="716" t="s">
        <v>1630</v>
      </c>
      <c r="C974" s="732" t="s">
        <v>1631</v>
      </c>
      <c r="D974" s="718" t="s">
        <v>1457</v>
      </c>
      <c r="E974" s="718">
        <v>0.02</v>
      </c>
      <c r="F974" s="743"/>
      <c r="G974" s="720">
        <f t="shared" ref="G974:G976" si="98">TRUNC(E974*F974,2)</f>
        <v>0</v>
      </c>
    </row>
    <row r="975" spans="1:7" ht="72" x14ac:dyDescent="0.2">
      <c r="A975" s="715" t="s">
        <v>1446</v>
      </c>
      <c r="B975" s="716" t="s">
        <v>1803</v>
      </c>
      <c r="C975" s="732" t="s">
        <v>1804</v>
      </c>
      <c r="D975" s="718" t="s">
        <v>1452</v>
      </c>
      <c r="E975" s="718">
        <v>1</v>
      </c>
      <c r="F975" s="743"/>
      <c r="G975" s="720">
        <f t="shared" si="98"/>
        <v>0</v>
      </c>
    </row>
    <row r="976" spans="1:7" ht="36" x14ac:dyDescent="0.2">
      <c r="A976" s="715" t="s">
        <v>118</v>
      </c>
      <c r="B976" s="716" t="s">
        <v>1805</v>
      </c>
      <c r="C976" s="732" t="s">
        <v>1806</v>
      </c>
      <c r="D976" s="718" t="s">
        <v>97</v>
      </c>
      <c r="E976" s="718">
        <v>0.3</v>
      </c>
      <c r="F976" s="743"/>
      <c r="G976" s="720">
        <f t="shared" si="98"/>
        <v>0</v>
      </c>
    </row>
    <row r="977" spans="1:7" ht="18" x14ac:dyDescent="0.2">
      <c r="A977" s="722" t="s">
        <v>150</v>
      </c>
      <c r="B977" s="723"/>
      <c r="C977" s="723"/>
      <c r="D977" s="723"/>
      <c r="E977" s="723"/>
      <c r="F977" s="724"/>
      <c r="G977" s="725">
        <f>SUM(G974:G976)</f>
        <v>0</v>
      </c>
    </row>
    <row r="978" spans="1:7" x14ac:dyDescent="0.2">
      <c r="A978" s="729"/>
      <c r="B978" s="730"/>
      <c r="C978" s="730"/>
      <c r="D978" s="730"/>
      <c r="E978" s="730"/>
      <c r="F978" s="730"/>
      <c r="G978" s="731"/>
    </row>
    <row r="979" spans="1:7" ht="36" x14ac:dyDescent="0.25">
      <c r="A979" s="703" t="s">
        <v>226</v>
      </c>
      <c r="B979" s="704" t="s">
        <v>1111</v>
      </c>
      <c r="C979" s="726" t="s">
        <v>1112</v>
      </c>
      <c r="D979" s="706" t="s">
        <v>14</v>
      </c>
      <c r="E979" s="707"/>
      <c r="F979" s="708"/>
      <c r="G979" s="709">
        <f>G986</f>
        <v>0</v>
      </c>
    </row>
    <row r="980" spans="1:7" ht="18" x14ac:dyDescent="0.2">
      <c r="A980" s="710"/>
      <c r="B980" s="711"/>
      <c r="C980" s="711"/>
      <c r="D980" s="711"/>
      <c r="E980" s="711"/>
      <c r="F980" s="711"/>
      <c r="G980" s="712"/>
    </row>
    <row r="981" spans="1:7" ht="18" x14ac:dyDescent="0.2">
      <c r="A981" s="713" t="s">
        <v>145</v>
      </c>
      <c r="B981" s="714"/>
      <c r="C981" s="711" t="s">
        <v>96</v>
      </c>
      <c r="D981" s="711" t="s">
        <v>146</v>
      </c>
      <c r="E981" s="711" t="s">
        <v>147</v>
      </c>
      <c r="F981" s="711" t="s">
        <v>148</v>
      </c>
      <c r="G981" s="712" t="s">
        <v>149</v>
      </c>
    </row>
    <row r="982" spans="1:7" ht="36" x14ac:dyDescent="0.2">
      <c r="A982" s="715" t="s">
        <v>1446</v>
      </c>
      <c r="B982" s="716" t="s">
        <v>1807</v>
      </c>
      <c r="C982" s="732" t="s">
        <v>1808</v>
      </c>
      <c r="D982" s="718" t="s">
        <v>1452</v>
      </c>
      <c r="E982" s="718">
        <v>1</v>
      </c>
      <c r="F982" s="743"/>
      <c r="G982" s="720">
        <f t="shared" ref="G982:G985" si="99">TRUNC(E982*F982,2)</f>
        <v>0</v>
      </c>
    </row>
    <row r="983" spans="1:7" ht="54" x14ac:dyDescent="0.2">
      <c r="A983" s="715" t="s">
        <v>1446</v>
      </c>
      <c r="B983" s="716" t="s">
        <v>1809</v>
      </c>
      <c r="C983" s="732" t="s">
        <v>1810</v>
      </c>
      <c r="D983" s="718" t="s">
        <v>1452</v>
      </c>
      <c r="E983" s="718">
        <v>4</v>
      </c>
      <c r="F983" s="743"/>
      <c r="G983" s="720">
        <f t="shared" si="99"/>
        <v>0</v>
      </c>
    </row>
    <row r="984" spans="1:7" ht="36" x14ac:dyDescent="0.2">
      <c r="A984" s="715" t="s">
        <v>118</v>
      </c>
      <c r="B984" s="716" t="s">
        <v>1781</v>
      </c>
      <c r="C984" s="732" t="s">
        <v>1782</v>
      </c>
      <c r="D984" s="718" t="s">
        <v>97</v>
      </c>
      <c r="E984" s="718">
        <v>0.25</v>
      </c>
      <c r="F984" s="743"/>
      <c r="G984" s="720">
        <f t="shared" si="99"/>
        <v>0</v>
      </c>
    </row>
    <row r="985" spans="1:7" ht="18" x14ac:dyDescent="0.2">
      <c r="A985" s="715" t="s">
        <v>118</v>
      </c>
      <c r="B985" s="716" t="s">
        <v>1741</v>
      </c>
      <c r="C985" s="732" t="s">
        <v>1742</v>
      </c>
      <c r="D985" s="718" t="s">
        <v>97</v>
      </c>
      <c r="E985" s="718">
        <v>0.25</v>
      </c>
      <c r="F985" s="743"/>
      <c r="G985" s="720">
        <f t="shared" si="99"/>
        <v>0</v>
      </c>
    </row>
    <row r="986" spans="1:7" ht="18" x14ac:dyDescent="0.2">
      <c r="A986" s="722" t="s">
        <v>150</v>
      </c>
      <c r="B986" s="723"/>
      <c r="C986" s="723"/>
      <c r="D986" s="723"/>
      <c r="E986" s="723"/>
      <c r="F986" s="724"/>
      <c r="G986" s="725">
        <f>SUM(G982:G985)</f>
        <v>0</v>
      </c>
    </row>
    <row r="987" spans="1:7" x14ac:dyDescent="0.2">
      <c r="A987" s="729"/>
      <c r="B987" s="730"/>
      <c r="C987" s="730"/>
      <c r="D987" s="730"/>
      <c r="E987" s="730"/>
      <c r="F987" s="730"/>
      <c r="G987" s="731"/>
    </row>
    <row r="988" spans="1:7" ht="36" x14ac:dyDescent="0.25">
      <c r="A988" s="703" t="s">
        <v>226</v>
      </c>
      <c r="B988" s="704" t="s">
        <v>1113</v>
      </c>
      <c r="C988" s="726" t="s">
        <v>1114</v>
      </c>
      <c r="D988" s="706" t="s">
        <v>14</v>
      </c>
      <c r="E988" s="707"/>
      <c r="F988" s="708"/>
      <c r="G988" s="709">
        <f>G995</f>
        <v>0</v>
      </c>
    </row>
    <row r="989" spans="1:7" ht="18" x14ac:dyDescent="0.2">
      <c r="A989" s="710"/>
      <c r="B989" s="711"/>
      <c r="C989" s="711"/>
      <c r="D989" s="711"/>
      <c r="E989" s="711"/>
      <c r="F989" s="711"/>
      <c r="G989" s="712"/>
    </row>
    <row r="990" spans="1:7" ht="18" x14ac:dyDescent="0.2">
      <c r="A990" s="713" t="s">
        <v>145</v>
      </c>
      <c r="B990" s="714"/>
      <c r="C990" s="711" t="s">
        <v>96</v>
      </c>
      <c r="D990" s="711" t="s">
        <v>146</v>
      </c>
      <c r="E990" s="711" t="s">
        <v>147</v>
      </c>
      <c r="F990" s="711" t="s">
        <v>148</v>
      </c>
      <c r="G990" s="712" t="s">
        <v>149</v>
      </c>
    </row>
    <row r="991" spans="1:7" ht="36" x14ac:dyDescent="0.2">
      <c r="A991" s="715" t="s">
        <v>1446</v>
      </c>
      <c r="B991" s="716" t="s">
        <v>1811</v>
      </c>
      <c r="C991" s="732" t="s">
        <v>1812</v>
      </c>
      <c r="D991" s="718" t="s">
        <v>1452</v>
      </c>
      <c r="E991" s="718">
        <v>1</v>
      </c>
      <c r="F991" s="743"/>
      <c r="G991" s="720">
        <f t="shared" ref="G991:G994" si="100">TRUNC(E991*F991,2)</f>
        <v>0</v>
      </c>
    </row>
    <row r="992" spans="1:7" ht="54" x14ac:dyDescent="0.2">
      <c r="A992" s="715" t="s">
        <v>1446</v>
      </c>
      <c r="B992" s="716" t="s">
        <v>1809</v>
      </c>
      <c r="C992" s="732" t="s">
        <v>1810</v>
      </c>
      <c r="D992" s="718" t="s">
        <v>1452</v>
      </c>
      <c r="E992" s="718">
        <v>4</v>
      </c>
      <c r="F992" s="743"/>
      <c r="G992" s="720">
        <f t="shared" si="100"/>
        <v>0</v>
      </c>
    </row>
    <row r="993" spans="1:7" ht="36" x14ac:dyDescent="0.2">
      <c r="A993" s="715" t="s">
        <v>118</v>
      </c>
      <c r="B993" s="716" t="s">
        <v>1781</v>
      </c>
      <c r="C993" s="732" t="s">
        <v>1782</v>
      </c>
      <c r="D993" s="718" t="s">
        <v>97</v>
      </c>
      <c r="E993" s="718">
        <v>0.25</v>
      </c>
      <c r="F993" s="743"/>
      <c r="G993" s="720">
        <f t="shared" si="100"/>
        <v>0</v>
      </c>
    </row>
    <row r="994" spans="1:7" ht="18" x14ac:dyDescent="0.2">
      <c r="A994" s="715" t="s">
        <v>118</v>
      </c>
      <c r="B994" s="716" t="s">
        <v>1741</v>
      </c>
      <c r="C994" s="732" t="s">
        <v>1742</v>
      </c>
      <c r="D994" s="718" t="s">
        <v>97</v>
      </c>
      <c r="E994" s="718">
        <v>0.25</v>
      </c>
      <c r="F994" s="743"/>
      <c r="G994" s="720">
        <f t="shared" si="100"/>
        <v>0</v>
      </c>
    </row>
    <row r="995" spans="1:7" ht="18" x14ac:dyDescent="0.2">
      <c r="A995" s="722" t="s">
        <v>150</v>
      </c>
      <c r="B995" s="723"/>
      <c r="C995" s="723"/>
      <c r="D995" s="723"/>
      <c r="E995" s="723"/>
      <c r="F995" s="724"/>
      <c r="G995" s="725">
        <f>SUM(G991:G994)</f>
        <v>0</v>
      </c>
    </row>
    <row r="996" spans="1:7" x14ac:dyDescent="0.2">
      <c r="A996" s="729"/>
      <c r="B996" s="730"/>
      <c r="C996" s="730"/>
      <c r="D996" s="730"/>
      <c r="E996" s="730"/>
      <c r="F996" s="730"/>
      <c r="G996" s="731"/>
    </row>
    <row r="997" spans="1:7" ht="18" x14ac:dyDescent="0.25">
      <c r="A997" s="703" t="s">
        <v>226</v>
      </c>
      <c r="B997" s="704" t="s">
        <v>1115</v>
      </c>
      <c r="C997" s="726" t="s">
        <v>1116</v>
      </c>
      <c r="D997" s="706" t="s">
        <v>14</v>
      </c>
      <c r="E997" s="707"/>
      <c r="F997" s="708"/>
      <c r="G997" s="709">
        <f>G1003</f>
        <v>0</v>
      </c>
    </row>
    <row r="998" spans="1:7" ht="18" x14ac:dyDescent="0.2">
      <c r="A998" s="710"/>
      <c r="B998" s="711"/>
      <c r="C998" s="711"/>
      <c r="D998" s="711"/>
      <c r="E998" s="711"/>
      <c r="F998" s="711"/>
      <c r="G998" s="712"/>
    </row>
    <row r="999" spans="1:7" ht="18" x14ac:dyDescent="0.2">
      <c r="A999" s="713" t="s">
        <v>145</v>
      </c>
      <c r="B999" s="714"/>
      <c r="C999" s="711" t="s">
        <v>96</v>
      </c>
      <c r="D999" s="711" t="s">
        <v>146</v>
      </c>
      <c r="E999" s="711" t="s">
        <v>147</v>
      </c>
      <c r="F999" s="711" t="s">
        <v>148</v>
      </c>
      <c r="G999" s="712" t="s">
        <v>149</v>
      </c>
    </row>
    <row r="1000" spans="1:7" ht="36" x14ac:dyDescent="0.2">
      <c r="A1000" s="715" t="s">
        <v>1446</v>
      </c>
      <c r="B1000" s="716" t="s">
        <v>1813</v>
      </c>
      <c r="C1000" s="732" t="s">
        <v>1814</v>
      </c>
      <c r="D1000" s="718" t="s">
        <v>1452</v>
      </c>
      <c r="E1000" s="718">
        <v>1</v>
      </c>
      <c r="F1000" s="743"/>
      <c r="G1000" s="720">
        <f t="shared" ref="G1000:G1002" si="101">TRUNC(E1000*F1000,2)</f>
        <v>0</v>
      </c>
    </row>
    <row r="1001" spans="1:7" ht="36" x14ac:dyDescent="0.2">
      <c r="A1001" s="715" t="s">
        <v>118</v>
      </c>
      <c r="B1001" s="716" t="s">
        <v>1781</v>
      </c>
      <c r="C1001" s="732" t="s">
        <v>1782</v>
      </c>
      <c r="D1001" s="718" t="s">
        <v>97</v>
      </c>
      <c r="E1001" s="718">
        <v>0.2</v>
      </c>
      <c r="F1001" s="743"/>
      <c r="G1001" s="720">
        <f t="shared" si="101"/>
        <v>0</v>
      </c>
    </row>
    <row r="1002" spans="1:7" ht="18" x14ac:dyDescent="0.2">
      <c r="A1002" s="715" t="s">
        <v>118</v>
      </c>
      <c r="B1002" s="716" t="s">
        <v>1741</v>
      </c>
      <c r="C1002" s="732" t="s">
        <v>1742</v>
      </c>
      <c r="D1002" s="718" t="s">
        <v>97</v>
      </c>
      <c r="E1002" s="718">
        <v>0.2</v>
      </c>
      <c r="F1002" s="743"/>
      <c r="G1002" s="720">
        <f t="shared" si="101"/>
        <v>0</v>
      </c>
    </row>
    <row r="1003" spans="1:7" ht="18" x14ac:dyDescent="0.2">
      <c r="A1003" s="722" t="s">
        <v>150</v>
      </c>
      <c r="B1003" s="723"/>
      <c r="C1003" s="723"/>
      <c r="D1003" s="723"/>
      <c r="E1003" s="723"/>
      <c r="F1003" s="724"/>
      <c r="G1003" s="725">
        <f>SUM(G1000:G1002)</f>
        <v>0</v>
      </c>
    </row>
    <row r="1004" spans="1:7" x14ac:dyDescent="0.2">
      <c r="A1004" s="729"/>
      <c r="B1004" s="730"/>
      <c r="C1004" s="730"/>
      <c r="D1004" s="730"/>
      <c r="E1004" s="730"/>
      <c r="F1004" s="730"/>
      <c r="G1004" s="731"/>
    </row>
    <row r="1005" spans="1:7" ht="18" x14ac:dyDescent="0.25">
      <c r="A1005" s="703" t="s">
        <v>226</v>
      </c>
      <c r="B1005" s="704" t="s">
        <v>1117</v>
      </c>
      <c r="C1005" s="726" t="s">
        <v>1118</v>
      </c>
      <c r="D1005" s="706" t="s">
        <v>14</v>
      </c>
      <c r="E1005" s="707"/>
      <c r="F1005" s="708"/>
      <c r="G1005" s="709">
        <f>G1011</f>
        <v>0</v>
      </c>
    </row>
    <row r="1006" spans="1:7" ht="18" x14ac:dyDescent="0.2">
      <c r="A1006" s="710"/>
      <c r="B1006" s="711"/>
      <c r="C1006" s="711"/>
      <c r="D1006" s="711"/>
      <c r="E1006" s="711"/>
      <c r="F1006" s="711"/>
      <c r="G1006" s="712"/>
    </row>
    <row r="1007" spans="1:7" ht="18" x14ac:dyDescent="0.2">
      <c r="A1007" s="713" t="s">
        <v>145</v>
      </c>
      <c r="B1007" s="714"/>
      <c r="C1007" s="711" t="s">
        <v>96</v>
      </c>
      <c r="D1007" s="711" t="s">
        <v>146</v>
      </c>
      <c r="E1007" s="711" t="s">
        <v>147</v>
      </c>
      <c r="F1007" s="711" t="s">
        <v>148</v>
      </c>
      <c r="G1007" s="712" t="s">
        <v>149</v>
      </c>
    </row>
    <row r="1008" spans="1:7" ht="36" x14ac:dyDescent="0.2">
      <c r="A1008" s="715" t="s">
        <v>1446</v>
      </c>
      <c r="B1008" s="716" t="s">
        <v>1815</v>
      </c>
      <c r="C1008" s="732" t="s">
        <v>1816</v>
      </c>
      <c r="D1008" s="718" t="s">
        <v>1452</v>
      </c>
      <c r="E1008" s="718">
        <v>1</v>
      </c>
      <c r="F1008" s="743"/>
      <c r="G1008" s="720">
        <f t="shared" ref="G1008:G1010" si="102">TRUNC(E1008*F1008,2)</f>
        <v>0</v>
      </c>
    </row>
    <row r="1009" spans="1:7" ht="36" x14ac:dyDescent="0.2">
      <c r="A1009" s="715" t="s">
        <v>118</v>
      </c>
      <c r="B1009" s="716" t="s">
        <v>1781</v>
      </c>
      <c r="C1009" s="732" t="s">
        <v>1782</v>
      </c>
      <c r="D1009" s="718" t="s">
        <v>97</v>
      </c>
      <c r="E1009" s="718">
        <v>0.2</v>
      </c>
      <c r="F1009" s="743"/>
      <c r="G1009" s="720">
        <f t="shared" si="102"/>
        <v>0</v>
      </c>
    </row>
    <row r="1010" spans="1:7" ht="18" x14ac:dyDescent="0.2">
      <c r="A1010" s="715" t="s">
        <v>118</v>
      </c>
      <c r="B1010" s="716" t="s">
        <v>1741</v>
      </c>
      <c r="C1010" s="732" t="s">
        <v>1742</v>
      </c>
      <c r="D1010" s="718" t="s">
        <v>97</v>
      </c>
      <c r="E1010" s="718">
        <v>0.2</v>
      </c>
      <c r="F1010" s="743"/>
      <c r="G1010" s="720">
        <f t="shared" si="102"/>
        <v>0</v>
      </c>
    </row>
    <row r="1011" spans="1:7" ht="18" x14ac:dyDescent="0.2">
      <c r="A1011" s="722" t="s">
        <v>150</v>
      </c>
      <c r="B1011" s="723"/>
      <c r="C1011" s="723"/>
      <c r="D1011" s="723"/>
      <c r="E1011" s="723"/>
      <c r="F1011" s="724"/>
      <c r="G1011" s="725">
        <f>SUM(G1008:G1010)</f>
        <v>0</v>
      </c>
    </row>
    <row r="1012" spans="1:7" x14ac:dyDescent="0.2">
      <c r="A1012" s="729"/>
      <c r="B1012" s="730"/>
      <c r="C1012" s="730"/>
      <c r="D1012" s="730"/>
      <c r="E1012" s="730"/>
      <c r="F1012" s="730"/>
      <c r="G1012" s="731"/>
    </row>
    <row r="1013" spans="1:7" ht="36" x14ac:dyDescent="0.25">
      <c r="A1013" s="703" t="s">
        <v>226</v>
      </c>
      <c r="B1013" s="704" t="s">
        <v>1153</v>
      </c>
      <c r="C1013" s="726" t="s">
        <v>1154</v>
      </c>
      <c r="D1013" s="706" t="s">
        <v>129</v>
      </c>
      <c r="E1013" s="707"/>
      <c r="F1013" s="708"/>
      <c r="G1013" s="709">
        <f>G1020</f>
        <v>0</v>
      </c>
    </row>
    <row r="1014" spans="1:7" ht="18" x14ac:dyDescent="0.2">
      <c r="A1014" s="710"/>
      <c r="B1014" s="711"/>
      <c r="C1014" s="711"/>
      <c r="D1014" s="711"/>
      <c r="E1014" s="711"/>
      <c r="F1014" s="711"/>
      <c r="G1014" s="712"/>
    </row>
    <row r="1015" spans="1:7" ht="18" x14ac:dyDescent="0.2">
      <c r="A1015" s="713" t="s">
        <v>145</v>
      </c>
      <c r="B1015" s="714"/>
      <c r="C1015" s="711" t="s">
        <v>96</v>
      </c>
      <c r="D1015" s="711" t="s">
        <v>146</v>
      </c>
      <c r="E1015" s="711" t="s">
        <v>147</v>
      </c>
      <c r="F1015" s="711" t="s">
        <v>148</v>
      </c>
      <c r="G1015" s="712" t="s">
        <v>149</v>
      </c>
    </row>
    <row r="1016" spans="1:7" ht="54" x14ac:dyDescent="0.2">
      <c r="A1016" s="715" t="s">
        <v>1446</v>
      </c>
      <c r="B1016" s="716" t="s">
        <v>1817</v>
      </c>
      <c r="C1016" s="732" t="s">
        <v>1818</v>
      </c>
      <c r="D1016" s="718" t="s">
        <v>1460</v>
      </c>
      <c r="E1016" s="718">
        <v>1.05</v>
      </c>
      <c r="F1016" s="743"/>
      <c r="G1016" s="720">
        <f t="shared" ref="G1016:G1019" si="103">TRUNC(E1016*F1016,2)</f>
        <v>0</v>
      </c>
    </row>
    <row r="1017" spans="1:7" ht="36" x14ac:dyDescent="0.2">
      <c r="A1017" s="715" t="s">
        <v>118</v>
      </c>
      <c r="B1017" s="716" t="s">
        <v>1781</v>
      </c>
      <c r="C1017" s="732" t="s">
        <v>1782</v>
      </c>
      <c r="D1017" s="718" t="s">
        <v>97</v>
      </c>
      <c r="E1017" s="718">
        <v>0.15720000000000001</v>
      </c>
      <c r="F1017" s="743"/>
      <c r="G1017" s="720">
        <f t="shared" si="103"/>
        <v>0</v>
      </c>
    </row>
    <row r="1018" spans="1:7" ht="18" x14ac:dyDescent="0.2">
      <c r="A1018" s="715" t="s">
        <v>118</v>
      </c>
      <c r="B1018" s="716" t="s">
        <v>1741</v>
      </c>
      <c r="C1018" s="732" t="s">
        <v>1742</v>
      </c>
      <c r="D1018" s="718" t="s">
        <v>97</v>
      </c>
      <c r="E1018" s="718">
        <v>0.15720000000000001</v>
      </c>
      <c r="F1018" s="743"/>
      <c r="G1018" s="720">
        <f t="shared" si="103"/>
        <v>0</v>
      </c>
    </row>
    <row r="1019" spans="1:7" ht="90" x14ac:dyDescent="0.2">
      <c r="A1019" s="715" t="s">
        <v>118</v>
      </c>
      <c r="B1019" s="716" t="s">
        <v>1819</v>
      </c>
      <c r="C1019" s="732" t="s">
        <v>1820</v>
      </c>
      <c r="D1019" s="718" t="s">
        <v>129</v>
      </c>
      <c r="E1019" s="718">
        <v>1</v>
      </c>
      <c r="F1019" s="743"/>
      <c r="G1019" s="720">
        <f t="shared" si="103"/>
        <v>0</v>
      </c>
    </row>
    <row r="1020" spans="1:7" ht="18" x14ac:dyDescent="0.2">
      <c r="A1020" s="722" t="s">
        <v>150</v>
      </c>
      <c r="B1020" s="723"/>
      <c r="C1020" s="723"/>
      <c r="D1020" s="723"/>
      <c r="E1020" s="723"/>
      <c r="F1020" s="724"/>
      <c r="G1020" s="725">
        <f>SUM(G1016:G1019)</f>
        <v>0</v>
      </c>
    </row>
    <row r="1021" spans="1:7" x14ac:dyDescent="0.2">
      <c r="A1021" s="729"/>
      <c r="B1021" s="730"/>
      <c r="C1021" s="730"/>
      <c r="D1021" s="730"/>
      <c r="E1021" s="730"/>
      <c r="F1021" s="730"/>
      <c r="G1021" s="731"/>
    </row>
    <row r="1022" spans="1:7" ht="54" x14ac:dyDescent="0.25">
      <c r="A1022" s="703" t="s">
        <v>226</v>
      </c>
      <c r="B1022" s="704" t="s">
        <v>1187</v>
      </c>
      <c r="C1022" s="726" t="s">
        <v>1188</v>
      </c>
      <c r="D1022" s="706" t="s">
        <v>129</v>
      </c>
      <c r="E1022" s="707"/>
      <c r="F1022" s="708"/>
      <c r="G1022" s="709">
        <f>G1030</f>
        <v>0</v>
      </c>
    </row>
    <row r="1023" spans="1:7" ht="18" x14ac:dyDescent="0.2">
      <c r="A1023" s="710"/>
      <c r="B1023" s="711"/>
      <c r="C1023" s="711"/>
      <c r="D1023" s="711"/>
      <c r="E1023" s="711"/>
      <c r="F1023" s="711"/>
      <c r="G1023" s="712"/>
    </row>
    <row r="1024" spans="1:7" ht="18" x14ac:dyDescent="0.2">
      <c r="A1024" s="713" t="s">
        <v>145</v>
      </c>
      <c r="B1024" s="714"/>
      <c r="C1024" s="711" t="s">
        <v>96</v>
      </c>
      <c r="D1024" s="711" t="s">
        <v>146</v>
      </c>
      <c r="E1024" s="711" t="s">
        <v>147</v>
      </c>
      <c r="F1024" s="711" t="s">
        <v>148</v>
      </c>
      <c r="G1024" s="712" t="s">
        <v>149</v>
      </c>
    </row>
    <row r="1025" spans="1:7" ht="18" x14ac:dyDescent="0.2">
      <c r="A1025" s="715" t="s">
        <v>1974</v>
      </c>
      <c r="B1025" s="716" t="s">
        <v>1821</v>
      </c>
      <c r="C1025" s="732" t="s">
        <v>1822</v>
      </c>
      <c r="D1025" s="718" t="s">
        <v>129</v>
      </c>
      <c r="E1025" s="718">
        <v>1</v>
      </c>
      <c r="F1025" s="743"/>
      <c r="G1025" s="720">
        <f t="shared" ref="G1025:G1029" si="104">TRUNC(E1025*F1025,2)</f>
        <v>0</v>
      </c>
    </row>
    <row r="1026" spans="1:7" ht="18" x14ac:dyDescent="0.2">
      <c r="A1026" s="715" t="s">
        <v>1974</v>
      </c>
      <c r="B1026" s="716" t="s">
        <v>1823</v>
      </c>
      <c r="C1026" s="732" t="s">
        <v>1824</v>
      </c>
      <c r="D1026" s="718" t="s">
        <v>129</v>
      </c>
      <c r="E1026" s="718">
        <v>1</v>
      </c>
      <c r="F1026" s="743"/>
      <c r="G1026" s="720">
        <f t="shared" si="104"/>
        <v>0</v>
      </c>
    </row>
    <row r="1027" spans="1:7" ht="36" x14ac:dyDescent="0.2">
      <c r="A1027" s="715" t="s">
        <v>118</v>
      </c>
      <c r="B1027" s="716" t="s">
        <v>1781</v>
      </c>
      <c r="C1027" s="732" t="s">
        <v>1782</v>
      </c>
      <c r="D1027" s="718" t="s">
        <v>97</v>
      </c>
      <c r="E1027" s="718">
        <v>0.12</v>
      </c>
      <c r="F1027" s="743"/>
      <c r="G1027" s="720">
        <f t="shared" si="104"/>
        <v>0</v>
      </c>
    </row>
    <row r="1028" spans="1:7" ht="18" x14ac:dyDescent="0.2">
      <c r="A1028" s="715" t="s">
        <v>118</v>
      </c>
      <c r="B1028" s="716" t="s">
        <v>1741</v>
      </c>
      <c r="C1028" s="732" t="s">
        <v>1742</v>
      </c>
      <c r="D1028" s="718" t="s">
        <v>97</v>
      </c>
      <c r="E1028" s="718">
        <v>0.12</v>
      </c>
      <c r="F1028" s="743"/>
      <c r="G1028" s="720">
        <f t="shared" si="104"/>
        <v>0</v>
      </c>
    </row>
    <row r="1029" spans="1:7" ht="72" x14ac:dyDescent="0.2">
      <c r="A1029" s="715" t="s">
        <v>118</v>
      </c>
      <c r="B1029" s="716" t="s">
        <v>1825</v>
      </c>
      <c r="C1029" s="732" t="s">
        <v>1826</v>
      </c>
      <c r="D1029" s="718" t="s">
        <v>129</v>
      </c>
      <c r="E1029" s="718">
        <v>1</v>
      </c>
      <c r="F1029" s="743"/>
      <c r="G1029" s="720">
        <f t="shared" si="104"/>
        <v>0</v>
      </c>
    </row>
    <row r="1030" spans="1:7" ht="18" x14ac:dyDescent="0.2">
      <c r="A1030" s="722" t="s">
        <v>150</v>
      </c>
      <c r="B1030" s="723"/>
      <c r="C1030" s="723"/>
      <c r="D1030" s="723"/>
      <c r="E1030" s="723"/>
      <c r="F1030" s="724"/>
      <c r="G1030" s="725">
        <f>SUM(G1025:G1029)</f>
        <v>0</v>
      </c>
    </row>
    <row r="1031" spans="1:7" x14ac:dyDescent="0.2">
      <c r="A1031" s="729"/>
      <c r="B1031" s="730"/>
      <c r="C1031" s="730"/>
      <c r="D1031" s="730"/>
      <c r="E1031" s="730"/>
      <c r="F1031" s="730"/>
      <c r="G1031" s="731"/>
    </row>
    <row r="1032" spans="1:7" ht="36" x14ac:dyDescent="0.25">
      <c r="A1032" s="703" t="s">
        <v>226</v>
      </c>
      <c r="B1032" s="704" t="s">
        <v>1205</v>
      </c>
      <c r="C1032" s="726" t="s">
        <v>1206</v>
      </c>
      <c r="D1032" s="706" t="s">
        <v>14</v>
      </c>
      <c r="E1032" s="707"/>
      <c r="F1032" s="708"/>
      <c r="G1032" s="709">
        <f>G1037</f>
        <v>0</v>
      </c>
    </row>
    <row r="1033" spans="1:7" ht="18" x14ac:dyDescent="0.2">
      <c r="A1033" s="710"/>
      <c r="B1033" s="711"/>
      <c r="C1033" s="711"/>
      <c r="D1033" s="711"/>
      <c r="E1033" s="711"/>
      <c r="F1033" s="711"/>
      <c r="G1033" s="712"/>
    </row>
    <row r="1034" spans="1:7" ht="18" x14ac:dyDescent="0.2">
      <c r="A1034" s="713" t="s">
        <v>145</v>
      </c>
      <c r="B1034" s="714"/>
      <c r="C1034" s="711" t="s">
        <v>96</v>
      </c>
      <c r="D1034" s="711" t="s">
        <v>146</v>
      </c>
      <c r="E1034" s="711" t="s">
        <v>147</v>
      </c>
      <c r="F1034" s="711" t="s">
        <v>148</v>
      </c>
      <c r="G1034" s="712" t="s">
        <v>149</v>
      </c>
    </row>
    <row r="1035" spans="1:7" ht="36" x14ac:dyDescent="0.2">
      <c r="A1035" s="715" t="s">
        <v>1446</v>
      </c>
      <c r="B1035" s="716" t="s">
        <v>1827</v>
      </c>
      <c r="C1035" s="732" t="s">
        <v>1828</v>
      </c>
      <c r="D1035" s="718" t="s">
        <v>1452</v>
      </c>
      <c r="E1035" s="718">
        <v>1</v>
      </c>
      <c r="F1035" s="743"/>
      <c r="G1035" s="720">
        <f t="shared" ref="G1035:G1036" si="105">TRUNC(E1035*F1035,2)</f>
        <v>0</v>
      </c>
    </row>
    <row r="1036" spans="1:7" ht="54" x14ac:dyDescent="0.2">
      <c r="A1036" s="715" t="s">
        <v>118</v>
      </c>
      <c r="B1036" s="716" t="s">
        <v>1829</v>
      </c>
      <c r="C1036" s="732" t="s">
        <v>1830</v>
      </c>
      <c r="D1036" s="718" t="s">
        <v>14</v>
      </c>
      <c r="E1036" s="718">
        <v>1</v>
      </c>
      <c r="F1036" s="743"/>
      <c r="G1036" s="720">
        <f t="shared" si="105"/>
        <v>0</v>
      </c>
    </row>
    <row r="1037" spans="1:7" ht="18" x14ac:dyDescent="0.2">
      <c r="A1037" s="722" t="s">
        <v>150</v>
      </c>
      <c r="B1037" s="723"/>
      <c r="C1037" s="723"/>
      <c r="D1037" s="723"/>
      <c r="E1037" s="723"/>
      <c r="F1037" s="724"/>
      <c r="G1037" s="725">
        <f>SUM(G1035:G1036)</f>
        <v>0</v>
      </c>
    </row>
    <row r="1038" spans="1:7" x14ac:dyDescent="0.2">
      <c r="A1038" s="729"/>
      <c r="B1038" s="730"/>
      <c r="C1038" s="730"/>
      <c r="D1038" s="730"/>
      <c r="E1038" s="730"/>
      <c r="F1038" s="730"/>
      <c r="G1038" s="731"/>
    </row>
    <row r="1039" spans="1:7" ht="36" x14ac:dyDescent="0.25">
      <c r="A1039" s="703" t="s">
        <v>226</v>
      </c>
      <c r="B1039" s="704" t="s">
        <v>1207</v>
      </c>
      <c r="C1039" s="726" t="s">
        <v>1937</v>
      </c>
      <c r="D1039" s="706" t="s">
        <v>14</v>
      </c>
      <c r="E1039" s="707"/>
      <c r="F1039" s="708"/>
      <c r="G1039" s="709">
        <f>G1045</f>
        <v>0</v>
      </c>
    </row>
    <row r="1040" spans="1:7" ht="18" x14ac:dyDescent="0.2">
      <c r="A1040" s="710"/>
      <c r="B1040" s="711"/>
      <c r="C1040" s="711"/>
      <c r="D1040" s="711"/>
      <c r="E1040" s="711"/>
      <c r="F1040" s="711"/>
      <c r="G1040" s="712"/>
    </row>
    <row r="1041" spans="1:7" ht="18" x14ac:dyDescent="0.2">
      <c r="A1041" s="713" t="s">
        <v>145</v>
      </c>
      <c r="B1041" s="714"/>
      <c r="C1041" s="711" t="s">
        <v>96</v>
      </c>
      <c r="D1041" s="711" t="s">
        <v>146</v>
      </c>
      <c r="E1041" s="711" t="s">
        <v>147</v>
      </c>
      <c r="F1041" s="711" t="s">
        <v>148</v>
      </c>
      <c r="G1041" s="712" t="s">
        <v>149</v>
      </c>
    </row>
    <row r="1042" spans="1:7" ht="36" x14ac:dyDescent="0.2">
      <c r="A1042" s="715" t="s">
        <v>119</v>
      </c>
      <c r="B1042" s="716" t="s">
        <v>1938</v>
      </c>
      <c r="C1042" s="732" t="s">
        <v>1939</v>
      </c>
      <c r="D1042" s="718" t="s">
        <v>14</v>
      </c>
      <c r="E1042" s="718">
        <v>1</v>
      </c>
      <c r="F1042" s="743"/>
      <c r="G1042" s="720">
        <f t="shared" ref="G1042:G1044" si="106">TRUNC(E1042*F1042,2)</f>
        <v>0</v>
      </c>
    </row>
    <row r="1043" spans="1:7" ht="18" x14ac:dyDescent="0.2">
      <c r="A1043" s="715" t="s">
        <v>119</v>
      </c>
      <c r="B1043" s="716" t="s">
        <v>1940</v>
      </c>
      <c r="C1043" s="732" t="s">
        <v>1941</v>
      </c>
      <c r="D1043" s="718" t="s">
        <v>14</v>
      </c>
      <c r="E1043" s="718">
        <v>2</v>
      </c>
      <c r="F1043" s="743"/>
      <c r="G1043" s="720">
        <f t="shared" si="106"/>
        <v>0</v>
      </c>
    </row>
    <row r="1044" spans="1:7" ht="54" x14ac:dyDescent="0.2">
      <c r="A1044" s="715" t="s">
        <v>119</v>
      </c>
      <c r="B1044" s="716" t="s">
        <v>1972</v>
      </c>
      <c r="C1044" s="732" t="s">
        <v>1973</v>
      </c>
      <c r="D1044" s="718" t="s">
        <v>14</v>
      </c>
      <c r="E1044" s="718">
        <v>1</v>
      </c>
      <c r="F1044" s="743"/>
      <c r="G1044" s="720">
        <f t="shared" si="106"/>
        <v>0</v>
      </c>
    </row>
    <row r="1045" spans="1:7" ht="18" x14ac:dyDescent="0.2">
      <c r="A1045" s="722" t="s">
        <v>150</v>
      </c>
      <c r="B1045" s="723"/>
      <c r="C1045" s="723"/>
      <c r="D1045" s="723"/>
      <c r="E1045" s="723"/>
      <c r="F1045" s="724"/>
      <c r="G1045" s="725">
        <f>SUM(G1042:G1044)</f>
        <v>0</v>
      </c>
    </row>
    <row r="1046" spans="1:7" x14ac:dyDescent="0.2">
      <c r="A1046" s="729"/>
      <c r="B1046" s="730"/>
      <c r="C1046" s="730"/>
      <c r="D1046" s="730"/>
      <c r="E1046" s="730"/>
      <c r="F1046" s="730"/>
      <c r="G1046" s="731"/>
    </row>
    <row r="1047" spans="1:7" ht="36" x14ac:dyDescent="0.25">
      <c r="A1047" s="703" t="s">
        <v>226</v>
      </c>
      <c r="B1047" s="704" t="s">
        <v>1209</v>
      </c>
      <c r="C1047" s="726" t="s">
        <v>1942</v>
      </c>
      <c r="D1047" s="706" t="s">
        <v>14</v>
      </c>
      <c r="E1047" s="707"/>
      <c r="F1047" s="708"/>
      <c r="G1047" s="709">
        <f>G1053</f>
        <v>0</v>
      </c>
    </row>
    <row r="1048" spans="1:7" ht="18" x14ac:dyDescent="0.2">
      <c r="A1048" s="710"/>
      <c r="B1048" s="711"/>
      <c r="C1048" s="711"/>
      <c r="D1048" s="711"/>
      <c r="E1048" s="711"/>
      <c r="F1048" s="711"/>
      <c r="G1048" s="712"/>
    </row>
    <row r="1049" spans="1:7" ht="18" x14ac:dyDescent="0.2">
      <c r="A1049" s="713" t="s">
        <v>145</v>
      </c>
      <c r="B1049" s="714"/>
      <c r="C1049" s="711" t="s">
        <v>96</v>
      </c>
      <c r="D1049" s="711" t="s">
        <v>146</v>
      </c>
      <c r="E1049" s="711" t="s">
        <v>147</v>
      </c>
      <c r="F1049" s="711" t="s">
        <v>148</v>
      </c>
      <c r="G1049" s="712" t="s">
        <v>149</v>
      </c>
    </row>
    <row r="1050" spans="1:7" ht="36" x14ac:dyDescent="0.2">
      <c r="A1050" s="715" t="s">
        <v>119</v>
      </c>
      <c r="B1050" s="716" t="s">
        <v>1938</v>
      </c>
      <c r="C1050" s="732" t="s">
        <v>1939</v>
      </c>
      <c r="D1050" s="718" t="s">
        <v>14</v>
      </c>
      <c r="E1050" s="718">
        <v>1</v>
      </c>
      <c r="F1050" s="743"/>
      <c r="G1050" s="720">
        <f t="shared" ref="G1050:G1052" si="107">TRUNC(E1050*F1050,2)</f>
        <v>0</v>
      </c>
    </row>
    <row r="1051" spans="1:7" ht="18" x14ac:dyDescent="0.2">
      <c r="A1051" s="715" t="s">
        <v>119</v>
      </c>
      <c r="B1051" s="716" t="s">
        <v>1943</v>
      </c>
      <c r="C1051" s="732" t="s">
        <v>1944</v>
      </c>
      <c r="D1051" s="718" t="s">
        <v>14</v>
      </c>
      <c r="E1051" s="718">
        <v>2</v>
      </c>
      <c r="F1051" s="743"/>
      <c r="G1051" s="720">
        <f t="shared" si="107"/>
        <v>0</v>
      </c>
    </row>
    <row r="1052" spans="1:7" ht="54" x14ac:dyDescent="0.2">
      <c r="A1052" s="715" t="s">
        <v>119</v>
      </c>
      <c r="B1052" s="716" t="s">
        <v>1970</v>
      </c>
      <c r="C1052" s="732" t="s">
        <v>1971</v>
      </c>
      <c r="D1052" s="718" t="s">
        <v>14</v>
      </c>
      <c r="E1052" s="718">
        <v>1</v>
      </c>
      <c r="F1052" s="743"/>
      <c r="G1052" s="720">
        <f t="shared" si="107"/>
        <v>0</v>
      </c>
    </row>
    <row r="1053" spans="1:7" ht="18" x14ac:dyDescent="0.2">
      <c r="A1053" s="722" t="s">
        <v>150</v>
      </c>
      <c r="B1053" s="723"/>
      <c r="C1053" s="723"/>
      <c r="D1053" s="723"/>
      <c r="E1053" s="723"/>
      <c r="F1053" s="724"/>
      <c r="G1053" s="725">
        <f>SUM(G1050:G1052)</f>
        <v>0</v>
      </c>
    </row>
    <row r="1054" spans="1:7" x14ac:dyDescent="0.2">
      <c r="A1054" s="729"/>
      <c r="B1054" s="730"/>
      <c r="C1054" s="730"/>
      <c r="D1054" s="730"/>
      <c r="E1054" s="730"/>
      <c r="F1054" s="730"/>
      <c r="G1054" s="731"/>
    </row>
    <row r="1055" spans="1:7" ht="18" x14ac:dyDescent="0.25">
      <c r="A1055" s="703" t="s">
        <v>226</v>
      </c>
      <c r="B1055" s="704" t="s">
        <v>1278</v>
      </c>
      <c r="C1055" s="726" t="s">
        <v>1279</v>
      </c>
      <c r="D1055" s="706" t="s">
        <v>14</v>
      </c>
      <c r="E1055" s="707"/>
      <c r="F1055" s="708"/>
      <c r="G1055" s="709">
        <f>G1062</f>
        <v>0</v>
      </c>
    </row>
    <row r="1056" spans="1:7" ht="18" x14ac:dyDescent="0.2">
      <c r="A1056" s="710"/>
      <c r="B1056" s="711"/>
      <c r="C1056" s="711"/>
      <c r="D1056" s="711"/>
      <c r="E1056" s="711"/>
      <c r="F1056" s="711"/>
      <c r="G1056" s="712"/>
    </row>
    <row r="1057" spans="1:7" ht="18" x14ac:dyDescent="0.2">
      <c r="A1057" s="713" t="s">
        <v>145</v>
      </c>
      <c r="B1057" s="714"/>
      <c r="C1057" s="711" t="s">
        <v>96</v>
      </c>
      <c r="D1057" s="711" t="s">
        <v>146</v>
      </c>
      <c r="E1057" s="711" t="s">
        <v>147</v>
      </c>
      <c r="F1057" s="711" t="s">
        <v>148</v>
      </c>
      <c r="G1057" s="712" t="s">
        <v>149</v>
      </c>
    </row>
    <row r="1058" spans="1:7" ht="36" x14ac:dyDescent="0.2">
      <c r="A1058" s="715" t="s">
        <v>1974</v>
      </c>
      <c r="B1058" s="716" t="s">
        <v>1831</v>
      </c>
      <c r="C1058" s="732" t="s">
        <v>1832</v>
      </c>
      <c r="D1058" s="718" t="s">
        <v>14</v>
      </c>
      <c r="E1058" s="718">
        <v>1</v>
      </c>
      <c r="F1058" s="743"/>
      <c r="G1058" s="720">
        <f t="shared" ref="G1058:G1061" si="108">TRUNC(E1058*F1058,2)</f>
        <v>0</v>
      </c>
    </row>
    <row r="1059" spans="1:7" ht="36" x14ac:dyDescent="0.2">
      <c r="A1059" s="715" t="s">
        <v>118</v>
      </c>
      <c r="B1059" s="716" t="s">
        <v>1781</v>
      </c>
      <c r="C1059" s="732" t="s">
        <v>1782</v>
      </c>
      <c r="D1059" s="718" t="s">
        <v>97</v>
      </c>
      <c r="E1059" s="718">
        <v>8</v>
      </c>
      <c r="F1059" s="743"/>
      <c r="G1059" s="720">
        <f t="shared" si="108"/>
        <v>0</v>
      </c>
    </row>
    <row r="1060" spans="1:7" ht="18" x14ac:dyDescent="0.2">
      <c r="A1060" s="715" t="s">
        <v>118</v>
      </c>
      <c r="B1060" s="716" t="s">
        <v>1741</v>
      </c>
      <c r="C1060" s="732" t="s">
        <v>1742</v>
      </c>
      <c r="D1060" s="718" t="s">
        <v>97</v>
      </c>
      <c r="E1060" s="718">
        <v>8</v>
      </c>
      <c r="F1060" s="743"/>
      <c r="G1060" s="720">
        <f t="shared" si="108"/>
        <v>0</v>
      </c>
    </row>
    <row r="1061" spans="1:7" ht="18" x14ac:dyDescent="0.2">
      <c r="A1061" s="715" t="s">
        <v>118</v>
      </c>
      <c r="B1061" s="716" t="s">
        <v>1793</v>
      </c>
      <c r="C1061" s="732" t="s">
        <v>1794</v>
      </c>
      <c r="D1061" s="718" t="s">
        <v>97</v>
      </c>
      <c r="E1061" s="718">
        <v>8</v>
      </c>
      <c r="F1061" s="743"/>
      <c r="G1061" s="720">
        <f t="shared" si="108"/>
        <v>0</v>
      </c>
    </row>
    <row r="1062" spans="1:7" ht="18" x14ac:dyDescent="0.2">
      <c r="A1062" s="722" t="s">
        <v>150</v>
      </c>
      <c r="B1062" s="723"/>
      <c r="C1062" s="723"/>
      <c r="D1062" s="723"/>
      <c r="E1062" s="723"/>
      <c r="F1062" s="724"/>
      <c r="G1062" s="725">
        <f>SUM(G1058:G1061)</f>
        <v>0</v>
      </c>
    </row>
    <row r="1063" spans="1:7" x14ac:dyDescent="0.2">
      <c r="A1063" s="729"/>
      <c r="B1063" s="730"/>
      <c r="C1063" s="730"/>
      <c r="D1063" s="730"/>
      <c r="E1063" s="730"/>
      <c r="F1063" s="730"/>
      <c r="G1063" s="731"/>
    </row>
    <row r="1064" spans="1:7" ht="18" x14ac:dyDescent="0.25">
      <c r="A1064" s="703" t="s">
        <v>226</v>
      </c>
      <c r="B1064" s="704" t="s">
        <v>1280</v>
      </c>
      <c r="C1064" s="726" t="s">
        <v>1281</v>
      </c>
      <c r="D1064" s="706" t="s">
        <v>14</v>
      </c>
      <c r="E1064" s="707"/>
      <c r="F1064" s="708"/>
      <c r="G1064" s="709">
        <f>G1070</f>
        <v>0</v>
      </c>
    </row>
    <row r="1065" spans="1:7" ht="18" x14ac:dyDescent="0.2">
      <c r="A1065" s="710"/>
      <c r="B1065" s="711"/>
      <c r="C1065" s="711"/>
      <c r="D1065" s="711"/>
      <c r="E1065" s="711"/>
      <c r="F1065" s="711"/>
      <c r="G1065" s="712"/>
    </row>
    <row r="1066" spans="1:7" ht="18" x14ac:dyDescent="0.2">
      <c r="A1066" s="713" t="s">
        <v>145</v>
      </c>
      <c r="B1066" s="714"/>
      <c r="C1066" s="711" t="s">
        <v>96</v>
      </c>
      <c r="D1066" s="711" t="s">
        <v>146</v>
      </c>
      <c r="E1066" s="711" t="s">
        <v>147</v>
      </c>
      <c r="F1066" s="711" t="s">
        <v>148</v>
      </c>
      <c r="G1066" s="712" t="s">
        <v>149</v>
      </c>
    </row>
    <row r="1067" spans="1:7" ht="36" x14ac:dyDescent="0.2">
      <c r="A1067" s="715" t="s">
        <v>1446</v>
      </c>
      <c r="B1067" s="716" t="s">
        <v>1833</v>
      </c>
      <c r="C1067" s="732" t="s">
        <v>1834</v>
      </c>
      <c r="D1067" s="718" t="s">
        <v>1452</v>
      </c>
      <c r="E1067" s="718">
        <v>1</v>
      </c>
      <c r="F1067" s="743"/>
      <c r="G1067" s="720">
        <f t="shared" ref="G1067:G1069" si="109">TRUNC(E1067*F1067,2)</f>
        <v>0</v>
      </c>
    </row>
    <row r="1068" spans="1:7" ht="36" x14ac:dyDescent="0.2">
      <c r="A1068" s="715" t="s">
        <v>118</v>
      </c>
      <c r="B1068" s="716" t="s">
        <v>1781</v>
      </c>
      <c r="C1068" s="732" t="s">
        <v>1782</v>
      </c>
      <c r="D1068" s="718" t="s">
        <v>97</v>
      </c>
      <c r="E1068" s="718">
        <v>0.5</v>
      </c>
      <c r="F1068" s="743"/>
      <c r="G1068" s="720">
        <f t="shared" si="109"/>
        <v>0</v>
      </c>
    </row>
    <row r="1069" spans="1:7" ht="18" x14ac:dyDescent="0.2">
      <c r="A1069" s="715" t="s">
        <v>118</v>
      </c>
      <c r="B1069" s="716" t="s">
        <v>1793</v>
      </c>
      <c r="C1069" s="732" t="s">
        <v>1794</v>
      </c>
      <c r="D1069" s="718" t="s">
        <v>97</v>
      </c>
      <c r="E1069" s="718">
        <v>0.3</v>
      </c>
      <c r="F1069" s="743"/>
      <c r="G1069" s="720">
        <f t="shared" si="109"/>
        <v>0</v>
      </c>
    </row>
    <row r="1070" spans="1:7" ht="18" x14ac:dyDescent="0.2">
      <c r="A1070" s="722" t="s">
        <v>150</v>
      </c>
      <c r="B1070" s="723"/>
      <c r="C1070" s="723"/>
      <c r="D1070" s="723"/>
      <c r="E1070" s="723"/>
      <c r="F1070" s="724"/>
      <c r="G1070" s="725">
        <f>SUM(G1067:G1069)</f>
        <v>0</v>
      </c>
    </row>
    <row r="1071" spans="1:7" x14ac:dyDescent="0.2">
      <c r="A1071" s="729"/>
      <c r="B1071" s="730"/>
      <c r="C1071" s="730"/>
      <c r="D1071" s="730"/>
      <c r="E1071" s="730"/>
      <c r="F1071" s="730"/>
      <c r="G1071" s="731"/>
    </row>
    <row r="1072" spans="1:7" ht="18" x14ac:dyDescent="0.25">
      <c r="A1072" s="703" t="s">
        <v>226</v>
      </c>
      <c r="B1072" s="704" t="s">
        <v>1282</v>
      </c>
      <c r="C1072" s="726" t="s">
        <v>1283</v>
      </c>
      <c r="D1072" s="706" t="s">
        <v>14</v>
      </c>
      <c r="E1072" s="707"/>
      <c r="F1072" s="708"/>
      <c r="G1072" s="709">
        <f>G1077</f>
        <v>0</v>
      </c>
    </row>
    <row r="1073" spans="1:7" ht="18" x14ac:dyDescent="0.2">
      <c r="A1073" s="710"/>
      <c r="B1073" s="711"/>
      <c r="C1073" s="711"/>
      <c r="D1073" s="711"/>
      <c r="E1073" s="711"/>
      <c r="F1073" s="711"/>
      <c r="G1073" s="712"/>
    </row>
    <row r="1074" spans="1:7" ht="18" x14ac:dyDescent="0.2">
      <c r="A1074" s="713" t="s">
        <v>145</v>
      </c>
      <c r="B1074" s="714"/>
      <c r="C1074" s="711" t="s">
        <v>96</v>
      </c>
      <c r="D1074" s="711" t="s">
        <v>146</v>
      </c>
      <c r="E1074" s="711" t="s">
        <v>147</v>
      </c>
      <c r="F1074" s="711" t="s">
        <v>148</v>
      </c>
      <c r="G1074" s="712" t="s">
        <v>149</v>
      </c>
    </row>
    <row r="1075" spans="1:7" ht="18" x14ac:dyDescent="0.2">
      <c r="A1075" s="715" t="s">
        <v>1974</v>
      </c>
      <c r="B1075" s="716" t="s">
        <v>1835</v>
      </c>
      <c r="C1075" s="732" t="s">
        <v>1836</v>
      </c>
      <c r="D1075" s="718" t="s">
        <v>14</v>
      </c>
      <c r="E1075" s="718">
        <v>1</v>
      </c>
      <c r="F1075" s="743"/>
      <c r="G1075" s="720">
        <f t="shared" ref="G1075:G1076" si="110">TRUNC(E1075*F1075,2)</f>
        <v>0</v>
      </c>
    </row>
    <row r="1076" spans="1:7" ht="18" x14ac:dyDescent="0.2">
      <c r="A1076" s="715" t="s">
        <v>118</v>
      </c>
      <c r="B1076" s="716" t="s">
        <v>1741</v>
      </c>
      <c r="C1076" s="732" t="s">
        <v>1742</v>
      </c>
      <c r="D1076" s="718" t="s">
        <v>97</v>
      </c>
      <c r="E1076" s="718">
        <v>0.2</v>
      </c>
      <c r="F1076" s="743"/>
      <c r="G1076" s="720">
        <f t="shared" si="110"/>
        <v>0</v>
      </c>
    </row>
    <row r="1077" spans="1:7" ht="18" x14ac:dyDescent="0.2">
      <c r="A1077" s="722" t="s">
        <v>150</v>
      </c>
      <c r="B1077" s="723"/>
      <c r="C1077" s="723"/>
      <c r="D1077" s="723"/>
      <c r="E1077" s="723"/>
      <c r="F1077" s="724"/>
      <c r="G1077" s="725">
        <f>SUM(G1075:G1076)</f>
        <v>0</v>
      </c>
    </row>
    <row r="1078" spans="1:7" x14ac:dyDescent="0.2">
      <c r="A1078" s="729"/>
      <c r="B1078" s="730"/>
      <c r="C1078" s="730"/>
      <c r="D1078" s="730"/>
      <c r="E1078" s="730"/>
      <c r="F1078" s="730"/>
      <c r="G1078" s="731"/>
    </row>
    <row r="1079" spans="1:7" ht="18" x14ac:dyDescent="0.25">
      <c r="A1079" s="703" t="s">
        <v>226</v>
      </c>
      <c r="B1079" s="704" t="s">
        <v>1284</v>
      </c>
      <c r="C1079" s="726" t="s">
        <v>1285</v>
      </c>
      <c r="D1079" s="706" t="s">
        <v>14</v>
      </c>
      <c r="E1079" s="707"/>
      <c r="F1079" s="708"/>
      <c r="G1079" s="709">
        <f>G1085</f>
        <v>0</v>
      </c>
    </row>
    <row r="1080" spans="1:7" ht="18" x14ac:dyDescent="0.2">
      <c r="A1080" s="710"/>
      <c r="B1080" s="711"/>
      <c r="C1080" s="711"/>
      <c r="D1080" s="711"/>
      <c r="E1080" s="711"/>
      <c r="F1080" s="711"/>
      <c r="G1080" s="712"/>
    </row>
    <row r="1081" spans="1:7" ht="18" x14ac:dyDescent="0.2">
      <c r="A1081" s="713" t="s">
        <v>145</v>
      </c>
      <c r="B1081" s="714"/>
      <c r="C1081" s="711" t="s">
        <v>96</v>
      </c>
      <c r="D1081" s="711" t="s">
        <v>146</v>
      </c>
      <c r="E1081" s="711" t="s">
        <v>147</v>
      </c>
      <c r="F1081" s="711" t="s">
        <v>148</v>
      </c>
      <c r="G1081" s="712" t="s">
        <v>149</v>
      </c>
    </row>
    <row r="1082" spans="1:7" ht="36" x14ac:dyDescent="0.2">
      <c r="A1082" s="715" t="s">
        <v>1974</v>
      </c>
      <c r="B1082" s="716" t="s">
        <v>1837</v>
      </c>
      <c r="C1082" s="732" t="s">
        <v>1838</v>
      </c>
      <c r="D1082" s="718" t="s">
        <v>14</v>
      </c>
      <c r="E1082" s="718">
        <v>1</v>
      </c>
      <c r="F1082" s="743"/>
      <c r="G1082" s="720">
        <f t="shared" ref="G1082:G1084" si="111">TRUNC(E1082*F1082,2)</f>
        <v>0</v>
      </c>
    </row>
    <row r="1083" spans="1:7" ht="36" x14ac:dyDescent="0.2">
      <c r="A1083" s="715" t="s">
        <v>118</v>
      </c>
      <c r="B1083" s="716" t="s">
        <v>1603</v>
      </c>
      <c r="C1083" s="732" t="s">
        <v>1604</v>
      </c>
      <c r="D1083" s="718" t="s">
        <v>97</v>
      </c>
      <c r="E1083" s="718">
        <v>0.75</v>
      </c>
      <c r="F1083" s="743"/>
      <c r="G1083" s="720">
        <f t="shared" si="111"/>
        <v>0</v>
      </c>
    </row>
    <row r="1084" spans="1:7" ht="18" x14ac:dyDescent="0.2">
      <c r="A1084" s="715" t="s">
        <v>118</v>
      </c>
      <c r="B1084" s="716" t="s">
        <v>1741</v>
      </c>
      <c r="C1084" s="732" t="s">
        <v>1742</v>
      </c>
      <c r="D1084" s="718" t="s">
        <v>97</v>
      </c>
      <c r="E1084" s="718">
        <v>0.75</v>
      </c>
      <c r="F1084" s="743"/>
      <c r="G1084" s="720">
        <f t="shared" si="111"/>
        <v>0</v>
      </c>
    </row>
    <row r="1085" spans="1:7" ht="18" x14ac:dyDescent="0.2">
      <c r="A1085" s="722" t="s">
        <v>150</v>
      </c>
      <c r="B1085" s="723"/>
      <c r="C1085" s="723"/>
      <c r="D1085" s="723"/>
      <c r="E1085" s="723"/>
      <c r="F1085" s="724"/>
      <c r="G1085" s="725">
        <f>SUM(G1082:G1084)</f>
        <v>0</v>
      </c>
    </row>
    <row r="1086" spans="1:7" x14ac:dyDescent="0.2">
      <c r="A1086" s="729"/>
      <c r="B1086" s="730"/>
      <c r="C1086" s="730"/>
      <c r="D1086" s="730"/>
      <c r="E1086" s="730"/>
      <c r="F1086" s="730"/>
      <c r="G1086" s="731"/>
    </row>
    <row r="1087" spans="1:7" ht="18" x14ac:dyDescent="0.25">
      <c r="A1087" s="703" t="s">
        <v>226</v>
      </c>
      <c r="B1087" s="704" t="s">
        <v>1288</v>
      </c>
      <c r="C1087" s="726" t="s">
        <v>1289</v>
      </c>
      <c r="D1087" s="706" t="s">
        <v>14</v>
      </c>
      <c r="E1087" s="707"/>
      <c r="F1087" s="708"/>
      <c r="G1087" s="709">
        <f>G1094</f>
        <v>0</v>
      </c>
    </row>
    <row r="1088" spans="1:7" ht="18" x14ac:dyDescent="0.2">
      <c r="A1088" s="710"/>
      <c r="B1088" s="711"/>
      <c r="C1088" s="711"/>
      <c r="D1088" s="711"/>
      <c r="E1088" s="711"/>
      <c r="F1088" s="711"/>
      <c r="G1088" s="712"/>
    </row>
    <row r="1089" spans="1:7" ht="18" x14ac:dyDescent="0.2">
      <c r="A1089" s="713" t="s">
        <v>145</v>
      </c>
      <c r="B1089" s="714"/>
      <c r="C1089" s="711" t="s">
        <v>96</v>
      </c>
      <c r="D1089" s="711" t="s">
        <v>146</v>
      </c>
      <c r="E1089" s="711" t="s">
        <v>147</v>
      </c>
      <c r="F1089" s="711" t="s">
        <v>148</v>
      </c>
      <c r="G1089" s="712" t="s">
        <v>149</v>
      </c>
    </row>
    <row r="1090" spans="1:7" ht="18" x14ac:dyDescent="0.2">
      <c r="A1090" s="715" t="s">
        <v>1446</v>
      </c>
      <c r="B1090" s="716" t="s">
        <v>1839</v>
      </c>
      <c r="C1090" s="732" t="s">
        <v>1840</v>
      </c>
      <c r="D1090" s="718" t="s">
        <v>1452</v>
      </c>
      <c r="E1090" s="718">
        <v>2</v>
      </c>
      <c r="F1090" s="743"/>
      <c r="G1090" s="720">
        <f t="shared" ref="G1090:G1093" si="112">TRUNC(E1090*F1090,2)</f>
        <v>0</v>
      </c>
    </row>
    <row r="1091" spans="1:7" ht="18" x14ac:dyDescent="0.2">
      <c r="A1091" s="715" t="s">
        <v>1974</v>
      </c>
      <c r="B1091" s="716" t="s">
        <v>1835</v>
      </c>
      <c r="C1091" s="732" t="s">
        <v>1836</v>
      </c>
      <c r="D1091" s="718" t="s">
        <v>14</v>
      </c>
      <c r="E1091" s="718">
        <v>1</v>
      </c>
      <c r="F1091" s="743"/>
      <c r="G1091" s="720">
        <f t="shared" si="112"/>
        <v>0</v>
      </c>
    </row>
    <row r="1092" spans="1:7" ht="36" x14ac:dyDescent="0.2">
      <c r="A1092" s="715" t="s">
        <v>118</v>
      </c>
      <c r="B1092" s="716" t="s">
        <v>1603</v>
      </c>
      <c r="C1092" s="732" t="s">
        <v>1604</v>
      </c>
      <c r="D1092" s="718" t="s">
        <v>97</v>
      </c>
      <c r="E1092" s="718">
        <v>0.2</v>
      </c>
      <c r="F1092" s="743"/>
      <c r="G1092" s="720">
        <f t="shared" si="112"/>
        <v>0</v>
      </c>
    </row>
    <row r="1093" spans="1:7" ht="18" x14ac:dyDescent="0.2">
      <c r="A1093" s="715" t="s">
        <v>118</v>
      </c>
      <c r="B1093" s="716" t="s">
        <v>1741</v>
      </c>
      <c r="C1093" s="732" t="s">
        <v>1742</v>
      </c>
      <c r="D1093" s="718" t="s">
        <v>97</v>
      </c>
      <c r="E1093" s="718">
        <v>0.2</v>
      </c>
      <c r="F1093" s="743"/>
      <c r="G1093" s="720">
        <f t="shared" si="112"/>
        <v>0</v>
      </c>
    </row>
    <row r="1094" spans="1:7" ht="18" x14ac:dyDescent="0.2">
      <c r="A1094" s="722" t="s">
        <v>150</v>
      </c>
      <c r="B1094" s="723"/>
      <c r="C1094" s="723"/>
      <c r="D1094" s="723"/>
      <c r="E1094" s="723"/>
      <c r="F1094" s="724"/>
      <c r="G1094" s="725">
        <f>SUM(G1090:G1093)</f>
        <v>0</v>
      </c>
    </row>
    <row r="1095" spans="1:7" x14ac:dyDescent="0.2">
      <c r="A1095" s="729"/>
      <c r="B1095" s="730"/>
      <c r="C1095" s="730"/>
      <c r="D1095" s="730"/>
      <c r="E1095" s="730"/>
      <c r="F1095" s="730"/>
      <c r="G1095" s="731"/>
    </row>
    <row r="1096" spans="1:7" ht="36" x14ac:dyDescent="0.25">
      <c r="A1096" s="703" t="s">
        <v>226</v>
      </c>
      <c r="B1096" s="704" t="s">
        <v>1300</v>
      </c>
      <c r="C1096" s="726" t="s">
        <v>1301</v>
      </c>
      <c r="D1096" s="706" t="s">
        <v>14</v>
      </c>
      <c r="E1096" s="707"/>
      <c r="F1096" s="708"/>
      <c r="G1096" s="709">
        <f>G1102</f>
        <v>0</v>
      </c>
    </row>
    <row r="1097" spans="1:7" ht="18" x14ac:dyDescent="0.2">
      <c r="A1097" s="710"/>
      <c r="B1097" s="711"/>
      <c r="C1097" s="711"/>
      <c r="D1097" s="711"/>
      <c r="E1097" s="711"/>
      <c r="F1097" s="711"/>
      <c r="G1097" s="712"/>
    </row>
    <row r="1098" spans="1:7" ht="18" x14ac:dyDescent="0.2">
      <c r="A1098" s="713" t="s">
        <v>145</v>
      </c>
      <c r="B1098" s="714"/>
      <c r="C1098" s="711" t="s">
        <v>96</v>
      </c>
      <c r="D1098" s="711" t="s">
        <v>146</v>
      </c>
      <c r="E1098" s="711" t="s">
        <v>147</v>
      </c>
      <c r="F1098" s="711" t="s">
        <v>148</v>
      </c>
      <c r="G1098" s="712" t="s">
        <v>149</v>
      </c>
    </row>
    <row r="1099" spans="1:7" ht="54" x14ac:dyDescent="0.2">
      <c r="A1099" s="715" t="s">
        <v>1446</v>
      </c>
      <c r="B1099" s="716" t="s">
        <v>1841</v>
      </c>
      <c r="C1099" s="732" t="s">
        <v>1842</v>
      </c>
      <c r="D1099" s="718" t="s">
        <v>1452</v>
      </c>
      <c r="E1099" s="718">
        <v>1</v>
      </c>
      <c r="F1099" s="743"/>
      <c r="G1099" s="720">
        <f t="shared" ref="G1099:G1101" si="113">TRUNC(E1099*F1099,2)</f>
        <v>0</v>
      </c>
    </row>
    <row r="1100" spans="1:7" ht="36" x14ac:dyDescent="0.2">
      <c r="A1100" s="715" t="s">
        <v>118</v>
      </c>
      <c r="B1100" s="716" t="s">
        <v>1781</v>
      </c>
      <c r="C1100" s="732" t="s">
        <v>1782</v>
      </c>
      <c r="D1100" s="718" t="s">
        <v>97</v>
      </c>
      <c r="E1100" s="718">
        <v>0.20619999999999999</v>
      </c>
      <c r="F1100" s="743"/>
      <c r="G1100" s="720">
        <f t="shared" si="113"/>
        <v>0</v>
      </c>
    </row>
    <row r="1101" spans="1:7" ht="18" x14ac:dyDescent="0.2">
      <c r="A1101" s="715" t="s">
        <v>118</v>
      </c>
      <c r="B1101" s="716" t="s">
        <v>1741</v>
      </c>
      <c r="C1101" s="732" t="s">
        <v>1742</v>
      </c>
      <c r="D1101" s="718" t="s">
        <v>97</v>
      </c>
      <c r="E1101" s="718">
        <v>0.20619999999999999</v>
      </c>
      <c r="F1101" s="743"/>
      <c r="G1101" s="720">
        <f t="shared" si="113"/>
        <v>0</v>
      </c>
    </row>
    <row r="1102" spans="1:7" ht="18" x14ac:dyDescent="0.2">
      <c r="A1102" s="722" t="s">
        <v>150</v>
      </c>
      <c r="B1102" s="723"/>
      <c r="C1102" s="723"/>
      <c r="D1102" s="723"/>
      <c r="E1102" s="723"/>
      <c r="F1102" s="724"/>
      <c r="G1102" s="725">
        <f>SUM(G1099:G1101)</f>
        <v>0</v>
      </c>
    </row>
    <row r="1103" spans="1:7" x14ac:dyDescent="0.2">
      <c r="A1103" s="729"/>
      <c r="B1103" s="730"/>
      <c r="C1103" s="730"/>
      <c r="D1103" s="730"/>
      <c r="E1103" s="730"/>
      <c r="F1103" s="730"/>
      <c r="G1103" s="731"/>
    </row>
    <row r="1104" spans="1:7" ht="18" x14ac:dyDescent="0.25">
      <c r="A1104" s="703" t="s">
        <v>226</v>
      </c>
      <c r="B1104" s="704" t="s">
        <v>1302</v>
      </c>
      <c r="C1104" s="726" t="s">
        <v>1843</v>
      </c>
      <c r="D1104" s="706" t="s">
        <v>14</v>
      </c>
      <c r="E1104" s="707"/>
      <c r="F1104" s="708"/>
      <c r="G1104" s="709">
        <f>G1110</f>
        <v>0</v>
      </c>
    </row>
    <row r="1105" spans="1:7" ht="18" x14ac:dyDescent="0.2">
      <c r="A1105" s="710"/>
      <c r="B1105" s="711"/>
      <c r="C1105" s="711"/>
      <c r="D1105" s="711"/>
      <c r="E1105" s="711"/>
      <c r="F1105" s="711"/>
      <c r="G1105" s="712"/>
    </row>
    <row r="1106" spans="1:7" ht="18" x14ac:dyDescent="0.2">
      <c r="A1106" s="713" t="s">
        <v>145</v>
      </c>
      <c r="B1106" s="714"/>
      <c r="C1106" s="711" t="s">
        <v>96</v>
      </c>
      <c r="D1106" s="711" t="s">
        <v>146</v>
      </c>
      <c r="E1106" s="711" t="s">
        <v>147</v>
      </c>
      <c r="F1106" s="711" t="s">
        <v>148</v>
      </c>
      <c r="G1106" s="712" t="s">
        <v>149</v>
      </c>
    </row>
    <row r="1107" spans="1:7" ht="54" x14ac:dyDescent="0.2">
      <c r="A1107" s="715" t="s">
        <v>1446</v>
      </c>
      <c r="B1107" s="716" t="s">
        <v>1844</v>
      </c>
      <c r="C1107" s="732" t="s">
        <v>1845</v>
      </c>
      <c r="D1107" s="718" t="s">
        <v>1452</v>
      </c>
      <c r="E1107" s="718">
        <v>1</v>
      </c>
      <c r="F1107" s="743"/>
      <c r="G1107" s="720">
        <f t="shared" ref="G1107:G1109" si="114">TRUNC(E1107*F1107,2)</f>
        <v>0</v>
      </c>
    </row>
    <row r="1108" spans="1:7" ht="36" x14ac:dyDescent="0.2">
      <c r="A1108" s="715" t="s">
        <v>118</v>
      </c>
      <c r="B1108" s="716" t="s">
        <v>1603</v>
      </c>
      <c r="C1108" s="732" t="s">
        <v>1604</v>
      </c>
      <c r="D1108" s="718" t="s">
        <v>97</v>
      </c>
      <c r="E1108" s="718">
        <v>0.2</v>
      </c>
      <c r="F1108" s="743"/>
      <c r="G1108" s="720">
        <f t="shared" si="114"/>
        <v>0</v>
      </c>
    </row>
    <row r="1109" spans="1:7" ht="18" x14ac:dyDescent="0.2">
      <c r="A1109" s="715" t="s">
        <v>118</v>
      </c>
      <c r="B1109" s="716" t="s">
        <v>1741</v>
      </c>
      <c r="C1109" s="732" t="s">
        <v>1742</v>
      </c>
      <c r="D1109" s="718" t="s">
        <v>97</v>
      </c>
      <c r="E1109" s="718">
        <v>0.2</v>
      </c>
      <c r="F1109" s="743"/>
      <c r="G1109" s="720">
        <f t="shared" si="114"/>
        <v>0</v>
      </c>
    </row>
    <row r="1110" spans="1:7" ht="18" x14ac:dyDescent="0.2">
      <c r="A1110" s="722" t="s">
        <v>150</v>
      </c>
      <c r="B1110" s="723"/>
      <c r="C1110" s="723"/>
      <c r="D1110" s="723"/>
      <c r="E1110" s="723"/>
      <c r="F1110" s="724"/>
      <c r="G1110" s="725">
        <f>SUM(G1107:G1109)</f>
        <v>0</v>
      </c>
    </row>
    <row r="1111" spans="1:7" x14ac:dyDescent="0.2">
      <c r="A1111" s="729"/>
      <c r="B1111" s="730"/>
      <c r="C1111" s="730"/>
      <c r="D1111" s="730"/>
      <c r="E1111" s="730"/>
      <c r="F1111" s="730"/>
      <c r="G1111" s="731"/>
    </row>
    <row r="1112" spans="1:7" ht="54" x14ac:dyDescent="0.25">
      <c r="A1112" s="703" t="s">
        <v>226</v>
      </c>
      <c r="B1112" s="704" t="s">
        <v>1306</v>
      </c>
      <c r="C1112" s="726" t="s">
        <v>1307</v>
      </c>
      <c r="D1112" s="706" t="s">
        <v>129</v>
      </c>
      <c r="E1112" s="707"/>
      <c r="F1112" s="708"/>
      <c r="G1112" s="709">
        <f>G1120</f>
        <v>0</v>
      </c>
    </row>
    <row r="1113" spans="1:7" ht="18" x14ac:dyDescent="0.2">
      <c r="A1113" s="710"/>
      <c r="B1113" s="711"/>
      <c r="C1113" s="711"/>
      <c r="D1113" s="711"/>
      <c r="E1113" s="711"/>
      <c r="F1113" s="711"/>
      <c r="G1113" s="712"/>
    </row>
    <row r="1114" spans="1:7" ht="18" x14ac:dyDescent="0.2">
      <c r="A1114" s="713" t="s">
        <v>145</v>
      </c>
      <c r="B1114" s="714"/>
      <c r="C1114" s="711" t="s">
        <v>96</v>
      </c>
      <c r="D1114" s="711" t="s">
        <v>146</v>
      </c>
      <c r="E1114" s="711" t="s">
        <v>147</v>
      </c>
      <c r="F1114" s="711" t="s">
        <v>148</v>
      </c>
      <c r="G1114" s="712" t="s">
        <v>149</v>
      </c>
    </row>
    <row r="1115" spans="1:7" ht="18" x14ac:dyDescent="0.2">
      <c r="A1115" s="715" t="s">
        <v>1974</v>
      </c>
      <c r="B1115" s="716" t="s">
        <v>1846</v>
      </c>
      <c r="C1115" s="732" t="s">
        <v>1847</v>
      </c>
      <c r="D1115" s="718" t="s">
        <v>129</v>
      </c>
      <c r="E1115" s="718">
        <v>1</v>
      </c>
      <c r="F1115" s="743"/>
      <c r="G1115" s="720">
        <f t="shared" ref="G1115:G1119" si="115">TRUNC(E1115*F1115,2)</f>
        <v>0</v>
      </c>
    </row>
    <row r="1116" spans="1:7" ht="18" x14ac:dyDescent="0.2">
      <c r="A1116" s="715" t="s">
        <v>1974</v>
      </c>
      <c r="B1116" s="716" t="s">
        <v>1848</v>
      </c>
      <c r="C1116" s="732" t="s">
        <v>1849</v>
      </c>
      <c r="D1116" s="718" t="s">
        <v>129</v>
      </c>
      <c r="E1116" s="718">
        <v>1</v>
      </c>
      <c r="F1116" s="743"/>
      <c r="G1116" s="720">
        <f t="shared" si="115"/>
        <v>0</v>
      </c>
    </row>
    <row r="1117" spans="1:7" ht="36" x14ac:dyDescent="0.2">
      <c r="A1117" s="715" t="s">
        <v>118</v>
      </c>
      <c r="B1117" s="716" t="s">
        <v>1781</v>
      </c>
      <c r="C1117" s="732" t="s">
        <v>1782</v>
      </c>
      <c r="D1117" s="718" t="s">
        <v>97</v>
      </c>
      <c r="E1117" s="718">
        <v>0.12</v>
      </c>
      <c r="F1117" s="743"/>
      <c r="G1117" s="720">
        <f t="shared" si="115"/>
        <v>0</v>
      </c>
    </row>
    <row r="1118" spans="1:7" ht="18" x14ac:dyDescent="0.2">
      <c r="A1118" s="715" t="s">
        <v>118</v>
      </c>
      <c r="B1118" s="716" t="s">
        <v>1741</v>
      </c>
      <c r="C1118" s="732" t="s">
        <v>1742</v>
      </c>
      <c r="D1118" s="718" t="s">
        <v>97</v>
      </c>
      <c r="E1118" s="718">
        <v>0.12</v>
      </c>
      <c r="F1118" s="743"/>
      <c r="G1118" s="720">
        <f t="shared" si="115"/>
        <v>0</v>
      </c>
    </row>
    <row r="1119" spans="1:7" ht="72" x14ac:dyDescent="0.2">
      <c r="A1119" s="715" t="s">
        <v>118</v>
      </c>
      <c r="B1119" s="716" t="s">
        <v>1825</v>
      </c>
      <c r="C1119" s="732" t="s">
        <v>1826</v>
      </c>
      <c r="D1119" s="718" t="s">
        <v>129</v>
      </c>
      <c r="E1119" s="718">
        <v>1</v>
      </c>
      <c r="F1119" s="743"/>
      <c r="G1119" s="720">
        <f t="shared" si="115"/>
        <v>0</v>
      </c>
    </row>
    <row r="1120" spans="1:7" ht="18" x14ac:dyDescent="0.2">
      <c r="A1120" s="722" t="s">
        <v>150</v>
      </c>
      <c r="B1120" s="723"/>
      <c r="C1120" s="723"/>
      <c r="D1120" s="723"/>
      <c r="E1120" s="723"/>
      <c r="F1120" s="724"/>
      <c r="G1120" s="725">
        <f>SUM(G1115:G1119)</f>
        <v>0</v>
      </c>
    </row>
    <row r="1121" spans="1:7" x14ac:dyDescent="0.2">
      <c r="A1121" s="729"/>
      <c r="B1121" s="730"/>
      <c r="C1121" s="730"/>
      <c r="D1121" s="730"/>
      <c r="E1121" s="730"/>
      <c r="F1121" s="730"/>
      <c r="G1121" s="731"/>
    </row>
    <row r="1122" spans="1:7" ht="36" x14ac:dyDescent="0.25">
      <c r="A1122" s="703" t="s">
        <v>226</v>
      </c>
      <c r="B1122" s="704" t="s">
        <v>1314</v>
      </c>
      <c r="C1122" s="726" t="s">
        <v>1315</v>
      </c>
      <c r="D1122" s="706" t="s">
        <v>14</v>
      </c>
      <c r="E1122" s="707"/>
      <c r="F1122" s="708"/>
      <c r="G1122" s="709">
        <f>G1128</f>
        <v>0</v>
      </c>
    </row>
    <row r="1123" spans="1:7" ht="18" x14ac:dyDescent="0.2">
      <c r="A1123" s="710"/>
      <c r="B1123" s="711"/>
      <c r="C1123" s="711"/>
      <c r="D1123" s="711"/>
      <c r="E1123" s="711"/>
      <c r="F1123" s="711"/>
      <c r="G1123" s="712"/>
    </row>
    <row r="1124" spans="1:7" ht="18" x14ac:dyDescent="0.2">
      <c r="A1124" s="713" t="s">
        <v>145</v>
      </c>
      <c r="B1124" s="714"/>
      <c r="C1124" s="711" t="s">
        <v>96</v>
      </c>
      <c r="D1124" s="711" t="s">
        <v>146</v>
      </c>
      <c r="E1124" s="711" t="s">
        <v>147</v>
      </c>
      <c r="F1124" s="711" t="s">
        <v>148</v>
      </c>
      <c r="G1124" s="712" t="s">
        <v>149</v>
      </c>
    </row>
    <row r="1125" spans="1:7" ht="72" x14ac:dyDescent="0.2">
      <c r="A1125" s="715" t="s">
        <v>1446</v>
      </c>
      <c r="B1125" s="716" t="s">
        <v>1850</v>
      </c>
      <c r="C1125" s="732" t="s">
        <v>1851</v>
      </c>
      <c r="D1125" s="718" t="s">
        <v>1452</v>
      </c>
      <c r="E1125" s="718">
        <v>1</v>
      </c>
      <c r="F1125" s="743"/>
      <c r="G1125" s="720">
        <f t="shared" ref="G1125:G1127" si="116">TRUNC(E1125*F1125,2)</f>
        <v>0</v>
      </c>
    </row>
    <row r="1126" spans="1:7" ht="36" x14ac:dyDescent="0.2">
      <c r="A1126" s="715" t="s">
        <v>118</v>
      </c>
      <c r="B1126" s="716" t="s">
        <v>1781</v>
      </c>
      <c r="C1126" s="732" t="s">
        <v>1782</v>
      </c>
      <c r="D1126" s="718" t="s">
        <v>97</v>
      </c>
      <c r="E1126" s="718">
        <v>0.1</v>
      </c>
      <c r="F1126" s="743"/>
      <c r="G1126" s="720">
        <f t="shared" si="116"/>
        <v>0</v>
      </c>
    </row>
    <row r="1127" spans="1:7" ht="18" x14ac:dyDescent="0.2">
      <c r="A1127" s="715" t="s">
        <v>118</v>
      </c>
      <c r="B1127" s="716" t="s">
        <v>1741</v>
      </c>
      <c r="C1127" s="732" t="s">
        <v>1742</v>
      </c>
      <c r="D1127" s="718" t="s">
        <v>97</v>
      </c>
      <c r="E1127" s="718">
        <v>0.1</v>
      </c>
      <c r="F1127" s="743"/>
      <c r="G1127" s="720">
        <f t="shared" si="116"/>
        <v>0</v>
      </c>
    </row>
    <row r="1128" spans="1:7" ht="18" x14ac:dyDescent="0.2">
      <c r="A1128" s="722" t="s">
        <v>150</v>
      </c>
      <c r="B1128" s="723"/>
      <c r="C1128" s="723"/>
      <c r="D1128" s="723"/>
      <c r="E1128" s="723"/>
      <c r="F1128" s="724"/>
      <c r="G1128" s="725">
        <f>SUM(G1125:G1127)</f>
        <v>0</v>
      </c>
    </row>
    <row r="1129" spans="1:7" x14ac:dyDescent="0.2">
      <c r="A1129" s="729"/>
      <c r="B1129" s="730"/>
      <c r="C1129" s="730"/>
      <c r="D1129" s="730"/>
      <c r="E1129" s="730"/>
      <c r="F1129" s="730"/>
      <c r="G1129" s="731"/>
    </row>
    <row r="1130" spans="1:7" ht="54" x14ac:dyDescent="0.25">
      <c r="A1130" s="703" t="s">
        <v>226</v>
      </c>
      <c r="B1130" s="704" t="s">
        <v>1316</v>
      </c>
      <c r="C1130" s="726" t="s">
        <v>1317</v>
      </c>
      <c r="D1130" s="706" t="s">
        <v>129</v>
      </c>
      <c r="E1130" s="707"/>
      <c r="F1130" s="708"/>
      <c r="G1130" s="709">
        <f>G1137</f>
        <v>0</v>
      </c>
    </row>
    <row r="1131" spans="1:7" ht="18" x14ac:dyDescent="0.2">
      <c r="A1131" s="710"/>
      <c r="B1131" s="711"/>
      <c r="C1131" s="711"/>
      <c r="D1131" s="711"/>
      <c r="E1131" s="711"/>
      <c r="F1131" s="711"/>
      <c r="G1131" s="712"/>
    </row>
    <row r="1132" spans="1:7" ht="18" x14ac:dyDescent="0.2">
      <c r="A1132" s="713" t="s">
        <v>145</v>
      </c>
      <c r="B1132" s="714"/>
      <c r="C1132" s="711" t="s">
        <v>96</v>
      </c>
      <c r="D1132" s="711" t="s">
        <v>146</v>
      </c>
      <c r="E1132" s="711" t="s">
        <v>147</v>
      </c>
      <c r="F1132" s="711" t="s">
        <v>148</v>
      </c>
      <c r="G1132" s="712" t="s">
        <v>149</v>
      </c>
    </row>
    <row r="1133" spans="1:7" ht="54" x14ac:dyDescent="0.2">
      <c r="A1133" s="715" t="s">
        <v>1446</v>
      </c>
      <c r="B1133" s="716" t="s">
        <v>1852</v>
      </c>
      <c r="C1133" s="732" t="s">
        <v>1853</v>
      </c>
      <c r="D1133" s="718" t="s">
        <v>1460</v>
      </c>
      <c r="E1133" s="718">
        <v>1.05</v>
      </c>
      <c r="F1133" s="743"/>
      <c r="G1133" s="720">
        <f t="shared" ref="G1133:G1136" si="117">TRUNC(E1133*F1133,2)</f>
        <v>0</v>
      </c>
    </row>
    <row r="1134" spans="1:7" ht="36" x14ac:dyDescent="0.2">
      <c r="A1134" s="715" t="s">
        <v>118</v>
      </c>
      <c r="B1134" s="716" t="s">
        <v>1781</v>
      </c>
      <c r="C1134" s="732" t="s">
        <v>1782</v>
      </c>
      <c r="D1134" s="718" t="s">
        <v>97</v>
      </c>
      <c r="E1134" s="718">
        <v>0.15720000000000001</v>
      </c>
      <c r="F1134" s="743"/>
      <c r="G1134" s="720">
        <f t="shared" si="117"/>
        <v>0</v>
      </c>
    </row>
    <row r="1135" spans="1:7" ht="18" x14ac:dyDescent="0.2">
      <c r="A1135" s="715" t="s">
        <v>118</v>
      </c>
      <c r="B1135" s="716" t="s">
        <v>1741</v>
      </c>
      <c r="C1135" s="732" t="s">
        <v>1742</v>
      </c>
      <c r="D1135" s="718" t="s">
        <v>97</v>
      </c>
      <c r="E1135" s="718">
        <v>0.15720000000000001</v>
      </c>
      <c r="F1135" s="743"/>
      <c r="G1135" s="720">
        <f t="shared" si="117"/>
        <v>0</v>
      </c>
    </row>
    <row r="1136" spans="1:7" ht="90" x14ac:dyDescent="0.2">
      <c r="A1136" s="715" t="s">
        <v>118</v>
      </c>
      <c r="B1136" s="716" t="s">
        <v>1819</v>
      </c>
      <c r="C1136" s="732" t="s">
        <v>1820</v>
      </c>
      <c r="D1136" s="718" t="s">
        <v>129</v>
      </c>
      <c r="E1136" s="718">
        <v>1</v>
      </c>
      <c r="F1136" s="743"/>
      <c r="G1136" s="720">
        <f t="shared" si="117"/>
        <v>0</v>
      </c>
    </row>
    <row r="1137" spans="1:7" ht="18" x14ac:dyDescent="0.2">
      <c r="A1137" s="722" t="s">
        <v>150</v>
      </c>
      <c r="B1137" s="723"/>
      <c r="C1137" s="723"/>
      <c r="D1137" s="723"/>
      <c r="E1137" s="723"/>
      <c r="F1137" s="724"/>
      <c r="G1137" s="725">
        <f>SUM(G1133:G1136)</f>
        <v>0</v>
      </c>
    </row>
    <row r="1138" spans="1:7" x14ac:dyDescent="0.2">
      <c r="A1138" s="729"/>
      <c r="B1138" s="730"/>
      <c r="C1138" s="730"/>
      <c r="D1138" s="730"/>
      <c r="E1138" s="730"/>
      <c r="F1138" s="730"/>
      <c r="G1138" s="731"/>
    </row>
    <row r="1139" spans="1:7" ht="18" x14ac:dyDescent="0.25">
      <c r="A1139" s="703" t="s">
        <v>226</v>
      </c>
      <c r="B1139" s="704" t="s">
        <v>1345</v>
      </c>
      <c r="C1139" s="726" t="s">
        <v>1346</v>
      </c>
      <c r="D1139" s="706" t="s">
        <v>129</v>
      </c>
      <c r="E1139" s="707"/>
      <c r="F1139" s="708"/>
      <c r="G1139" s="709">
        <f>G1145</f>
        <v>0</v>
      </c>
    </row>
    <row r="1140" spans="1:7" ht="18" x14ac:dyDescent="0.2">
      <c r="A1140" s="710"/>
      <c r="B1140" s="711"/>
      <c r="C1140" s="711"/>
      <c r="D1140" s="711"/>
      <c r="E1140" s="711"/>
      <c r="F1140" s="711"/>
      <c r="G1140" s="712"/>
    </row>
    <row r="1141" spans="1:7" ht="18" x14ac:dyDescent="0.2">
      <c r="A1141" s="713" t="s">
        <v>145</v>
      </c>
      <c r="B1141" s="714"/>
      <c r="C1141" s="711" t="s">
        <v>96</v>
      </c>
      <c r="D1141" s="711" t="s">
        <v>146</v>
      </c>
      <c r="E1141" s="711" t="s">
        <v>147</v>
      </c>
      <c r="F1141" s="711" t="s">
        <v>148</v>
      </c>
      <c r="G1141" s="712" t="s">
        <v>149</v>
      </c>
    </row>
    <row r="1142" spans="1:7" ht="36" x14ac:dyDescent="0.2">
      <c r="A1142" s="715" t="s">
        <v>1974</v>
      </c>
      <c r="B1142" s="716" t="s">
        <v>1854</v>
      </c>
      <c r="C1142" s="732" t="s">
        <v>1855</v>
      </c>
      <c r="D1142" s="718" t="s">
        <v>129</v>
      </c>
      <c r="E1142" s="718">
        <v>1</v>
      </c>
      <c r="F1142" s="743"/>
      <c r="G1142" s="720">
        <f t="shared" ref="G1142:G1144" si="118">TRUNC(E1142*F1142,2)</f>
        <v>0</v>
      </c>
    </row>
    <row r="1143" spans="1:7" ht="18" x14ac:dyDescent="0.2">
      <c r="A1143" s="715" t="s">
        <v>1446</v>
      </c>
      <c r="B1143" s="716" t="s">
        <v>1856</v>
      </c>
      <c r="C1143" s="732" t="s">
        <v>1857</v>
      </c>
      <c r="D1143" s="718" t="s">
        <v>1568</v>
      </c>
      <c r="E1143" s="718">
        <v>0.5</v>
      </c>
      <c r="F1143" s="743"/>
      <c r="G1143" s="720">
        <f t="shared" si="118"/>
        <v>0</v>
      </c>
    </row>
    <row r="1144" spans="1:7" ht="18" x14ac:dyDescent="0.2">
      <c r="A1144" s="715" t="s">
        <v>1446</v>
      </c>
      <c r="B1144" s="716" t="s">
        <v>1634</v>
      </c>
      <c r="C1144" s="732" t="s">
        <v>1635</v>
      </c>
      <c r="D1144" s="718" t="s">
        <v>1568</v>
      </c>
      <c r="E1144" s="718">
        <v>0.5</v>
      </c>
      <c r="F1144" s="743"/>
      <c r="G1144" s="720">
        <f t="shared" si="118"/>
        <v>0</v>
      </c>
    </row>
    <row r="1145" spans="1:7" ht="18" x14ac:dyDescent="0.2">
      <c r="A1145" s="722" t="s">
        <v>150</v>
      </c>
      <c r="B1145" s="723"/>
      <c r="C1145" s="723"/>
      <c r="D1145" s="723"/>
      <c r="E1145" s="723"/>
      <c r="F1145" s="724"/>
      <c r="G1145" s="725">
        <f>SUM(G1142:G1144)</f>
        <v>0</v>
      </c>
    </row>
    <row r="1146" spans="1:7" x14ac:dyDescent="0.2">
      <c r="A1146" s="729"/>
      <c r="B1146" s="730"/>
      <c r="C1146" s="730"/>
      <c r="D1146" s="730"/>
      <c r="E1146" s="730"/>
      <c r="F1146" s="730"/>
      <c r="G1146" s="731"/>
    </row>
    <row r="1147" spans="1:7" ht="18" x14ac:dyDescent="0.25">
      <c r="A1147" s="703" t="s">
        <v>226</v>
      </c>
      <c r="B1147" s="704" t="s">
        <v>1347</v>
      </c>
      <c r="C1147" s="726" t="s">
        <v>1348</v>
      </c>
      <c r="D1147" s="706" t="s">
        <v>14</v>
      </c>
      <c r="E1147" s="707"/>
      <c r="F1147" s="708"/>
      <c r="G1147" s="709">
        <f>G1153</f>
        <v>0</v>
      </c>
    </row>
    <row r="1148" spans="1:7" ht="18" x14ac:dyDescent="0.2">
      <c r="A1148" s="710"/>
      <c r="B1148" s="711"/>
      <c r="C1148" s="711"/>
      <c r="D1148" s="711"/>
      <c r="E1148" s="711"/>
      <c r="F1148" s="711"/>
      <c r="G1148" s="712"/>
    </row>
    <row r="1149" spans="1:7" ht="18" x14ac:dyDescent="0.2">
      <c r="A1149" s="713" t="s">
        <v>145</v>
      </c>
      <c r="B1149" s="714"/>
      <c r="C1149" s="711" t="s">
        <v>96</v>
      </c>
      <c r="D1149" s="711" t="s">
        <v>146</v>
      </c>
      <c r="E1149" s="711" t="s">
        <v>147</v>
      </c>
      <c r="F1149" s="711" t="s">
        <v>148</v>
      </c>
      <c r="G1149" s="712" t="s">
        <v>149</v>
      </c>
    </row>
    <row r="1150" spans="1:7" ht="36" x14ac:dyDescent="0.2">
      <c r="A1150" s="715" t="s">
        <v>1974</v>
      </c>
      <c r="B1150" s="716" t="s">
        <v>1858</v>
      </c>
      <c r="C1150" s="732" t="s">
        <v>1859</v>
      </c>
      <c r="D1150" s="718" t="s">
        <v>109</v>
      </c>
      <c r="E1150" s="718">
        <v>1</v>
      </c>
      <c r="F1150" s="743"/>
      <c r="G1150" s="720">
        <f t="shared" ref="G1150:G1152" si="119">TRUNC(E1150*F1150,2)</f>
        <v>0</v>
      </c>
    </row>
    <row r="1151" spans="1:7" ht="18" x14ac:dyDescent="0.2">
      <c r="A1151" s="715" t="s">
        <v>1446</v>
      </c>
      <c r="B1151" s="716" t="s">
        <v>1856</v>
      </c>
      <c r="C1151" s="732" t="s">
        <v>1857</v>
      </c>
      <c r="D1151" s="718" t="s">
        <v>1568</v>
      </c>
      <c r="E1151" s="718">
        <v>1</v>
      </c>
      <c r="F1151" s="743"/>
      <c r="G1151" s="720">
        <f t="shared" si="119"/>
        <v>0</v>
      </c>
    </row>
    <row r="1152" spans="1:7" ht="18" x14ac:dyDescent="0.2">
      <c r="A1152" s="715" t="s">
        <v>1446</v>
      </c>
      <c r="B1152" s="716" t="s">
        <v>1634</v>
      </c>
      <c r="C1152" s="732" t="s">
        <v>1635</v>
      </c>
      <c r="D1152" s="718" t="s">
        <v>1568</v>
      </c>
      <c r="E1152" s="718">
        <v>1.5</v>
      </c>
      <c r="F1152" s="743"/>
      <c r="G1152" s="720">
        <f t="shared" si="119"/>
        <v>0</v>
      </c>
    </row>
    <row r="1153" spans="1:7" ht="18" x14ac:dyDescent="0.2">
      <c r="A1153" s="722" t="s">
        <v>150</v>
      </c>
      <c r="B1153" s="723"/>
      <c r="C1153" s="723"/>
      <c r="D1153" s="723"/>
      <c r="E1153" s="723"/>
      <c r="F1153" s="724"/>
      <c r="G1153" s="725">
        <f>SUM(G1150:G1152)</f>
        <v>0</v>
      </c>
    </row>
    <row r="1154" spans="1:7" x14ac:dyDescent="0.2">
      <c r="A1154" s="729"/>
      <c r="B1154" s="730"/>
      <c r="C1154" s="730"/>
      <c r="D1154" s="730"/>
      <c r="E1154" s="730"/>
      <c r="F1154" s="730"/>
      <c r="G1154" s="731"/>
    </row>
    <row r="1155" spans="1:7" ht="18" x14ac:dyDescent="0.25">
      <c r="A1155" s="703" t="s">
        <v>226</v>
      </c>
      <c r="B1155" s="704" t="s">
        <v>1358</v>
      </c>
      <c r="C1155" s="726" t="s">
        <v>1359</v>
      </c>
      <c r="D1155" s="706" t="s">
        <v>14</v>
      </c>
      <c r="E1155" s="707"/>
      <c r="F1155" s="708"/>
      <c r="G1155" s="709">
        <f>G1168</f>
        <v>0</v>
      </c>
    </row>
    <row r="1156" spans="1:7" ht="18" x14ac:dyDescent="0.2">
      <c r="A1156" s="710"/>
      <c r="B1156" s="711"/>
      <c r="C1156" s="711"/>
      <c r="D1156" s="711"/>
      <c r="E1156" s="711"/>
      <c r="F1156" s="711"/>
      <c r="G1156" s="712"/>
    </row>
    <row r="1157" spans="1:7" ht="18" x14ac:dyDescent="0.2">
      <c r="A1157" s="713" t="s">
        <v>145</v>
      </c>
      <c r="B1157" s="714"/>
      <c r="C1157" s="711" t="s">
        <v>96</v>
      </c>
      <c r="D1157" s="711" t="s">
        <v>146</v>
      </c>
      <c r="E1157" s="711" t="s">
        <v>147</v>
      </c>
      <c r="F1157" s="711" t="s">
        <v>148</v>
      </c>
      <c r="G1157" s="712" t="s">
        <v>149</v>
      </c>
    </row>
    <row r="1158" spans="1:7" ht="18" x14ac:dyDescent="0.2">
      <c r="A1158" s="715" t="s">
        <v>1974</v>
      </c>
      <c r="B1158" s="716" t="s">
        <v>1860</v>
      </c>
      <c r="C1158" s="732" t="s">
        <v>1861</v>
      </c>
      <c r="D1158" s="718" t="s">
        <v>14</v>
      </c>
      <c r="E1158" s="718">
        <v>4</v>
      </c>
      <c r="F1158" s="743"/>
      <c r="G1158" s="720">
        <f t="shared" ref="G1158:G1167" si="120">TRUNC(E1158*F1158,2)</f>
        <v>0</v>
      </c>
    </row>
    <row r="1159" spans="1:7" ht="18" x14ac:dyDescent="0.2">
      <c r="A1159" s="715" t="s">
        <v>1974</v>
      </c>
      <c r="B1159" s="716" t="s">
        <v>1862</v>
      </c>
      <c r="C1159" s="732" t="s">
        <v>1863</v>
      </c>
      <c r="D1159" s="718" t="s">
        <v>14</v>
      </c>
      <c r="E1159" s="718">
        <v>1</v>
      </c>
      <c r="F1159" s="743"/>
      <c r="G1159" s="720">
        <f t="shared" si="120"/>
        <v>0</v>
      </c>
    </row>
    <row r="1160" spans="1:7" ht="18" x14ac:dyDescent="0.2">
      <c r="A1160" s="715" t="s">
        <v>1974</v>
      </c>
      <c r="B1160" s="716" t="s">
        <v>1864</v>
      </c>
      <c r="C1160" s="732" t="s">
        <v>1865</v>
      </c>
      <c r="D1160" s="718" t="s">
        <v>14</v>
      </c>
      <c r="E1160" s="718">
        <v>1</v>
      </c>
      <c r="F1160" s="743"/>
      <c r="G1160" s="720">
        <f t="shared" si="120"/>
        <v>0</v>
      </c>
    </row>
    <row r="1161" spans="1:7" ht="18" x14ac:dyDescent="0.2">
      <c r="A1161" s="715" t="s">
        <v>1974</v>
      </c>
      <c r="B1161" s="716" t="s">
        <v>1866</v>
      </c>
      <c r="C1161" s="732" t="s">
        <v>1867</v>
      </c>
      <c r="D1161" s="718" t="s">
        <v>14</v>
      </c>
      <c r="E1161" s="718">
        <v>1</v>
      </c>
      <c r="F1161" s="743"/>
      <c r="G1161" s="720">
        <f t="shared" si="120"/>
        <v>0</v>
      </c>
    </row>
    <row r="1162" spans="1:7" ht="18" x14ac:dyDescent="0.2">
      <c r="A1162" s="715" t="s">
        <v>1974</v>
      </c>
      <c r="B1162" s="716" t="s">
        <v>1868</v>
      </c>
      <c r="C1162" s="732" t="s">
        <v>1869</v>
      </c>
      <c r="D1162" s="718" t="s">
        <v>14</v>
      </c>
      <c r="E1162" s="718">
        <v>1</v>
      </c>
      <c r="F1162" s="743"/>
      <c r="G1162" s="720">
        <f t="shared" si="120"/>
        <v>0</v>
      </c>
    </row>
    <row r="1163" spans="1:7" ht="18" x14ac:dyDescent="0.2">
      <c r="A1163" s="715" t="s">
        <v>1974</v>
      </c>
      <c r="B1163" s="716" t="s">
        <v>1870</v>
      </c>
      <c r="C1163" s="732" t="s">
        <v>1871</v>
      </c>
      <c r="D1163" s="718" t="s">
        <v>14</v>
      </c>
      <c r="E1163" s="718">
        <v>1</v>
      </c>
      <c r="F1163" s="743"/>
      <c r="G1163" s="720">
        <f t="shared" si="120"/>
        <v>0</v>
      </c>
    </row>
    <row r="1164" spans="1:7" ht="18" x14ac:dyDescent="0.2">
      <c r="A1164" s="715" t="s">
        <v>1974</v>
      </c>
      <c r="B1164" s="716" t="s">
        <v>1872</v>
      </c>
      <c r="C1164" s="732" t="s">
        <v>1873</v>
      </c>
      <c r="D1164" s="718" t="s">
        <v>14</v>
      </c>
      <c r="E1164" s="718">
        <v>1</v>
      </c>
      <c r="F1164" s="743"/>
      <c r="G1164" s="720">
        <f t="shared" si="120"/>
        <v>0</v>
      </c>
    </row>
    <row r="1165" spans="1:7" ht="18" x14ac:dyDescent="0.2">
      <c r="A1165" s="715" t="s">
        <v>1974</v>
      </c>
      <c r="B1165" s="716" t="s">
        <v>1872</v>
      </c>
      <c r="C1165" s="732" t="s">
        <v>1873</v>
      </c>
      <c r="D1165" s="718" t="s">
        <v>14</v>
      </c>
      <c r="E1165" s="718">
        <v>2</v>
      </c>
      <c r="F1165" s="743"/>
      <c r="G1165" s="720">
        <f t="shared" si="120"/>
        <v>0</v>
      </c>
    </row>
    <row r="1166" spans="1:7" ht="36" x14ac:dyDescent="0.2">
      <c r="A1166" s="715" t="s">
        <v>118</v>
      </c>
      <c r="B1166" s="716" t="s">
        <v>1781</v>
      </c>
      <c r="C1166" s="732" t="s">
        <v>1782</v>
      </c>
      <c r="D1166" s="718" t="s">
        <v>97</v>
      </c>
      <c r="E1166" s="718">
        <v>2.5</v>
      </c>
      <c r="F1166" s="743"/>
      <c r="G1166" s="720">
        <f t="shared" si="120"/>
        <v>0</v>
      </c>
    </row>
    <row r="1167" spans="1:7" ht="18" x14ac:dyDescent="0.2">
      <c r="A1167" s="715"/>
      <c r="B1167" s="716" t="s">
        <v>1741</v>
      </c>
      <c r="C1167" s="732" t="s">
        <v>1742</v>
      </c>
      <c r="D1167" s="718" t="s">
        <v>97</v>
      </c>
      <c r="E1167" s="718">
        <v>2.5</v>
      </c>
      <c r="F1167" s="743"/>
      <c r="G1167" s="720">
        <f t="shared" si="120"/>
        <v>0</v>
      </c>
    </row>
    <row r="1168" spans="1:7" ht="18" x14ac:dyDescent="0.2">
      <c r="A1168" s="722" t="s">
        <v>150</v>
      </c>
      <c r="B1168" s="723"/>
      <c r="C1168" s="723"/>
      <c r="D1168" s="723"/>
      <c r="E1168" s="723"/>
      <c r="F1168" s="724"/>
      <c r="G1168" s="725">
        <f>SUM(G1158:G1167)</f>
        <v>0</v>
      </c>
    </row>
    <row r="1169" spans="1:7" x14ac:dyDescent="0.2">
      <c r="A1169" s="729"/>
      <c r="B1169" s="730"/>
      <c r="C1169" s="730"/>
      <c r="D1169" s="730"/>
      <c r="E1169" s="730"/>
      <c r="F1169" s="730"/>
      <c r="G1169" s="731"/>
    </row>
    <row r="1170" spans="1:7" ht="18" x14ac:dyDescent="0.25">
      <c r="A1170" s="703" t="s">
        <v>226</v>
      </c>
      <c r="B1170" s="704" t="s">
        <v>1362</v>
      </c>
      <c r="C1170" s="726" t="s">
        <v>1363</v>
      </c>
      <c r="D1170" s="706" t="s">
        <v>14</v>
      </c>
      <c r="E1170" s="707"/>
      <c r="F1170" s="708"/>
      <c r="G1170" s="709">
        <f>G1176</f>
        <v>0</v>
      </c>
    </row>
    <row r="1171" spans="1:7" ht="18" x14ac:dyDescent="0.2">
      <c r="A1171" s="710"/>
      <c r="B1171" s="711"/>
      <c r="C1171" s="711"/>
      <c r="D1171" s="711"/>
      <c r="E1171" s="711"/>
      <c r="F1171" s="711"/>
      <c r="G1171" s="712"/>
    </row>
    <row r="1172" spans="1:7" ht="18" x14ac:dyDescent="0.2">
      <c r="A1172" s="713" t="s">
        <v>145</v>
      </c>
      <c r="B1172" s="714"/>
      <c r="C1172" s="711" t="s">
        <v>96</v>
      </c>
      <c r="D1172" s="711" t="s">
        <v>146</v>
      </c>
      <c r="E1172" s="711" t="s">
        <v>147</v>
      </c>
      <c r="F1172" s="711" t="s">
        <v>148</v>
      </c>
      <c r="G1172" s="712" t="s">
        <v>149</v>
      </c>
    </row>
    <row r="1173" spans="1:7" ht="54" x14ac:dyDescent="0.2">
      <c r="A1173" s="715" t="s">
        <v>1974</v>
      </c>
      <c r="B1173" s="716" t="s">
        <v>1874</v>
      </c>
      <c r="C1173" s="732" t="s">
        <v>1875</v>
      </c>
      <c r="D1173" s="718" t="s">
        <v>14</v>
      </c>
      <c r="E1173" s="718">
        <v>1</v>
      </c>
      <c r="F1173" s="743"/>
      <c r="G1173" s="720">
        <f t="shared" ref="G1173:G1175" si="121">TRUNC(E1173*F1173,2)</f>
        <v>0</v>
      </c>
    </row>
    <row r="1174" spans="1:7" ht="18" x14ac:dyDescent="0.2">
      <c r="A1174" s="715" t="s">
        <v>118</v>
      </c>
      <c r="B1174" s="716" t="s">
        <v>1741</v>
      </c>
      <c r="C1174" s="732" t="s">
        <v>1742</v>
      </c>
      <c r="D1174" s="718" t="s">
        <v>97</v>
      </c>
      <c r="E1174" s="718">
        <v>0.3</v>
      </c>
      <c r="F1174" s="743"/>
      <c r="G1174" s="720">
        <f t="shared" si="121"/>
        <v>0</v>
      </c>
    </row>
    <row r="1175" spans="1:7" ht="18" x14ac:dyDescent="0.2">
      <c r="A1175" s="715" t="s">
        <v>118</v>
      </c>
      <c r="B1175" s="716" t="s">
        <v>1471</v>
      </c>
      <c r="C1175" s="732" t="s">
        <v>1472</v>
      </c>
      <c r="D1175" s="718" t="s">
        <v>97</v>
      </c>
      <c r="E1175" s="718">
        <v>0.3</v>
      </c>
      <c r="F1175" s="743"/>
      <c r="G1175" s="720">
        <f t="shared" si="121"/>
        <v>0</v>
      </c>
    </row>
    <row r="1176" spans="1:7" ht="18" x14ac:dyDescent="0.2">
      <c r="A1176" s="722" t="s">
        <v>150</v>
      </c>
      <c r="B1176" s="723"/>
      <c r="C1176" s="723"/>
      <c r="D1176" s="723"/>
      <c r="E1176" s="723"/>
      <c r="F1176" s="724"/>
      <c r="G1176" s="725">
        <f>SUM(G1173:G1175)</f>
        <v>0</v>
      </c>
    </row>
    <row r="1177" spans="1:7" x14ac:dyDescent="0.2">
      <c r="A1177" s="729"/>
      <c r="B1177" s="730"/>
      <c r="C1177" s="730"/>
      <c r="D1177" s="730"/>
      <c r="E1177" s="730"/>
      <c r="F1177" s="730"/>
      <c r="G1177" s="731"/>
    </row>
    <row r="1178" spans="1:7" ht="36" x14ac:dyDescent="0.25">
      <c r="A1178" s="703" t="s">
        <v>226</v>
      </c>
      <c r="B1178" s="704" t="s">
        <v>1376</v>
      </c>
      <c r="C1178" s="726" t="s">
        <v>1377</v>
      </c>
      <c r="D1178" s="706" t="s">
        <v>14</v>
      </c>
      <c r="E1178" s="707"/>
      <c r="F1178" s="708"/>
      <c r="G1178" s="709">
        <f>G1184</f>
        <v>0</v>
      </c>
    </row>
    <row r="1179" spans="1:7" ht="18" x14ac:dyDescent="0.2">
      <c r="A1179" s="710"/>
      <c r="B1179" s="711"/>
      <c r="C1179" s="711"/>
      <c r="D1179" s="711"/>
      <c r="E1179" s="711"/>
      <c r="F1179" s="711"/>
      <c r="G1179" s="712"/>
    </row>
    <row r="1180" spans="1:7" ht="18" x14ac:dyDescent="0.2">
      <c r="A1180" s="713" t="s">
        <v>145</v>
      </c>
      <c r="B1180" s="714"/>
      <c r="C1180" s="711" t="s">
        <v>96</v>
      </c>
      <c r="D1180" s="711" t="s">
        <v>146</v>
      </c>
      <c r="E1180" s="711" t="s">
        <v>147</v>
      </c>
      <c r="F1180" s="711" t="s">
        <v>148</v>
      </c>
      <c r="G1180" s="712" t="s">
        <v>149</v>
      </c>
    </row>
    <row r="1181" spans="1:7" ht="26.25" customHeight="1" x14ac:dyDescent="0.2">
      <c r="A1181" s="715" t="s">
        <v>1974</v>
      </c>
      <c r="B1181" s="716" t="s">
        <v>1876</v>
      </c>
      <c r="C1181" s="732" t="s">
        <v>1877</v>
      </c>
      <c r="D1181" s="718" t="s">
        <v>14</v>
      </c>
      <c r="E1181" s="718">
        <v>1</v>
      </c>
      <c r="F1181" s="743"/>
      <c r="G1181" s="720">
        <f t="shared" ref="G1181:G1183" si="122">TRUNC(E1181*F1181,2)</f>
        <v>0</v>
      </c>
    </row>
    <row r="1182" spans="1:7" ht="36" x14ac:dyDescent="0.2">
      <c r="A1182" s="715" t="s">
        <v>118</v>
      </c>
      <c r="B1182" s="716" t="s">
        <v>1781</v>
      </c>
      <c r="C1182" s="732" t="s">
        <v>1782</v>
      </c>
      <c r="D1182" s="718" t="s">
        <v>97</v>
      </c>
      <c r="E1182" s="718">
        <v>0.62109999999999999</v>
      </c>
      <c r="F1182" s="743"/>
      <c r="G1182" s="720">
        <f t="shared" si="122"/>
        <v>0</v>
      </c>
    </row>
    <row r="1183" spans="1:7" ht="18" x14ac:dyDescent="0.2">
      <c r="A1183" s="715" t="s">
        <v>118</v>
      </c>
      <c r="B1183" s="716" t="s">
        <v>1741</v>
      </c>
      <c r="C1183" s="732" t="s">
        <v>1742</v>
      </c>
      <c r="D1183" s="718" t="s">
        <v>97</v>
      </c>
      <c r="E1183" s="718">
        <v>0.62109999999999999</v>
      </c>
      <c r="F1183" s="743"/>
      <c r="G1183" s="720">
        <f t="shared" si="122"/>
        <v>0</v>
      </c>
    </row>
    <row r="1184" spans="1:7" ht="18" x14ac:dyDescent="0.2">
      <c r="A1184" s="722" t="s">
        <v>150</v>
      </c>
      <c r="B1184" s="723"/>
      <c r="C1184" s="723"/>
      <c r="D1184" s="723"/>
      <c r="E1184" s="723"/>
      <c r="F1184" s="724"/>
      <c r="G1184" s="725">
        <f>SUM(G1181:G1183)</f>
        <v>0</v>
      </c>
    </row>
    <row r="1185" spans="1:7" ht="18" x14ac:dyDescent="0.2">
      <c r="A1185" s="727"/>
      <c r="B1185" s="711"/>
      <c r="C1185" s="711"/>
      <c r="D1185" s="711"/>
      <c r="E1185" s="711"/>
      <c r="F1185" s="719"/>
      <c r="G1185" s="728"/>
    </row>
    <row r="1186" spans="1:7" ht="18" x14ac:dyDescent="0.25">
      <c r="A1186" s="703" t="s">
        <v>226</v>
      </c>
      <c r="B1186" s="704" t="s">
        <v>1378</v>
      </c>
      <c r="C1186" s="726" t="s">
        <v>1379</v>
      </c>
      <c r="D1186" s="706" t="s">
        <v>14</v>
      </c>
      <c r="E1186" s="707"/>
      <c r="F1186" s="708"/>
      <c r="G1186" s="709">
        <f>G1216</f>
        <v>0</v>
      </c>
    </row>
    <row r="1187" spans="1:7" ht="18" x14ac:dyDescent="0.2">
      <c r="A1187" s="710"/>
      <c r="B1187" s="711"/>
      <c r="C1187" s="711"/>
      <c r="D1187" s="711"/>
      <c r="E1187" s="711"/>
      <c r="F1187" s="711"/>
      <c r="G1187" s="712"/>
    </row>
    <row r="1188" spans="1:7" ht="18" x14ac:dyDescent="0.2">
      <c r="A1188" s="713" t="s">
        <v>145</v>
      </c>
      <c r="B1188" s="714"/>
      <c r="C1188" s="711" t="s">
        <v>96</v>
      </c>
      <c r="D1188" s="711" t="s">
        <v>146</v>
      </c>
      <c r="E1188" s="711" t="s">
        <v>147</v>
      </c>
      <c r="F1188" s="711" t="s">
        <v>148</v>
      </c>
      <c r="G1188" s="712" t="s">
        <v>149</v>
      </c>
    </row>
    <row r="1189" spans="1:7" ht="18" x14ac:dyDescent="0.2">
      <c r="A1189" s="715" t="s">
        <v>1446</v>
      </c>
      <c r="B1189" s="716" t="s">
        <v>1878</v>
      </c>
      <c r="C1189" s="732" t="s">
        <v>1879</v>
      </c>
      <c r="D1189" s="718" t="s">
        <v>1457</v>
      </c>
      <c r="E1189" s="718">
        <v>33.5</v>
      </c>
      <c r="F1189" s="743"/>
      <c r="G1189" s="720">
        <f t="shared" ref="G1189:G1215" si="123">TRUNC(E1189*F1189,2)</f>
        <v>0</v>
      </c>
    </row>
    <row r="1190" spans="1:7" ht="36" x14ac:dyDescent="0.2">
      <c r="A1190" s="715" t="s">
        <v>1446</v>
      </c>
      <c r="B1190" s="716" t="s">
        <v>1682</v>
      </c>
      <c r="C1190" s="732" t="s">
        <v>1683</v>
      </c>
      <c r="D1190" s="718" t="s">
        <v>1457</v>
      </c>
      <c r="E1190" s="718">
        <v>0.59</v>
      </c>
      <c r="F1190" s="743"/>
      <c r="G1190" s="720">
        <f t="shared" si="123"/>
        <v>0</v>
      </c>
    </row>
    <row r="1191" spans="1:7" ht="36" x14ac:dyDescent="0.2">
      <c r="A1191" s="715" t="s">
        <v>1446</v>
      </c>
      <c r="B1191" s="716" t="s">
        <v>1648</v>
      </c>
      <c r="C1191" s="732" t="s">
        <v>1649</v>
      </c>
      <c r="D1191" s="718" t="s">
        <v>1449</v>
      </c>
      <c r="E1191" s="718">
        <v>0.5</v>
      </c>
      <c r="F1191" s="743"/>
      <c r="G1191" s="720">
        <f t="shared" si="123"/>
        <v>0</v>
      </c>
    </row>
    <row r="1192" spans="1:7" ht="18" x14ac:dyDescent="0.2">
      <c r="A1192" s="715" t="s">
        <v>1446</v>
      </c>
      <c r="B1192" s="716" t="s">
        <v>1880</v>
      </c>
      <c r="C1192" s="732" t="s">
        <v>1881</v>
      </c>
      <c r="D1192" s="718" t="s">
        <v>1457</v>
      </c>
      <c r="E1192" s="718">
        <v>7.28</v>
      </c>
      <c r="F1192" s="743"/>
      <c r="G1192" s="720">
        <f t="shared" si="123"/>
        <v>0</v>
      </c>
    </row>
    <row r="1193" spans="1:7" ht="54" x14ac:dyDescent="0.2">
      <c r="A1193" s="715" t="s">
        <v>1446</v>
      </c>
      <c r="B1193" s="716" t="s">
        <v>1882</v>
      </c>
      <c r="C1193" s="732" t="s">
        <v>1883</v>
      </c>
      <c r="D1193" s="718" t="s">
        <v>353</v>
      </c>
      <c r="E1193" s="718">
        <v>3.3</v>
      </c>
      <c r="F1193" s="743"/>
      <c r="G1193" s="720">
        <f t="shared" si="123"/>
        <v>0</v>
      </c>
    </row>
    <row r="1194" spans="1:7" ht="18" x14ac:dyDescent="0.2">
      <c r="A1194" s="715" t="s">
        <v>1446</v>
      </c>
      <c r="B1194" s="716" t="s">
        <v>1626</v>
      </c>
      <c r="C1194" s="732" t="s">
        <v>1627</v>
      </c>
      <c r="D1194" s="718" t="s">
        <v>1457</v>
      </c>
      <c r="E1194" s="718">
        <v>112</v>
      </c>
      <c r="F1194" s="743"/>
      <c r="G1194" s="720">
        <f t="shared" si="123"/>
        <v>0</v>
      </c>
    </row>
    <row r="1195" spans="1:7" ht="36" x14ac:dyDescent="0.2">
      <c r="A1195" s="715" t="s">
        <v>1446</v>
      </c>
      <c r="B1195" s="716" t="s">
        <v>1684</v>
      </c>
      <c r="C1195" s="732" t="s">
        <v>1685</v>
      </c>
      <c r="D1195" s="718" t="s">
        <v>1625</v>
      </c>
      <c r="E1195" s="718">
        <v>1.8</v>
      </c>
      <c r="F1195" s="743"/>
      <c r="G1195" s="720">
        <f t="shared" si="123"/>
        <v>0</v>
      </c>
    </row>
    <row r="1196" spans="1:7" ht="36" x14ac:dyDescent="0.2">
      <c r="A1196" s="715" t="s">
        <v>1446</v>
      </c>
      <c r="B1196" s="716" t="s">
        <v>1884</v>
      </c>
      <c r="C1196" s="732" t="s">
        <v>1885</v>
      </c>
      <c r="D1196" s="718" t="s">
        <v>353</v>
      </c>
      <c r="E1196" s="718">
        <v>4.3499999999999996</v>
      </c>
      <c r="F1196" s="743"/>
      <c r="G1196" s="720">
        <f t="shared" si="123"/>
        <v>0</v>
      </c>
    </row>
    <row r="1197" spans="1:7" ht="18" x14ac:dyDescent="0.2">
      <c r="A1197" s="715" t="s">
        <v>1446</v>
      </c>
      <c r="B1197" s="716" t="s">
        <v>1886</v>
      </c>
      <c r="C1197" s="732" t="s">
        <v>1887</v>
      </c>
      <c r="D1197" s="718" t="s">
        <v>1452</v>
      </c>
      <c r="E1197" s="718">
        <v>2.1</v>
      </c>
      <c r="F1197" s="743"/>
      <c r="G1197" s="720">
        <f t="shared" si="123"/>
        <v>0</v>
      </c>
    </row>
    <row r="1198" spans="1:7" ht="36" x14ac:dyDescent="0.2">
      <c r="A1198" s="715" t="s">
        <v>1446</v>
      </c>
      <c r="B1198" s="716" t="s">
        <v>1688</v>
      </c>
      <c r="C1198" s="732" t="s">
        <v>1689</v>
      </c>
      <c r="D1198" s="718" t="s">
        <v>1449</v>
      </c>
      <c r="E1198" s="718">
        <v>0.16</v>
      </c>
      <c r="F1198" s="743"/>
      <c r="G1198" s="720">
        <f t="shared" si="123"/>
        <v>0</v>
      </c>
    </row>
    <row r="1199" spans="1:7" ht="18" x14ac:dyDescent="0.2">
      <c r="A1199" s="715" t="s">
        <v>1974</v>
      </c>
      <c r="B1199" s="716" t="s">
        <v>1888</v>
      </c>
      <c r="C1199" s="732" t="s">
        <v>1889</v>
      </c>
      <c r="D1199" s="718" t="s">
        <v>98</v>
      </c>
      <c r="E1199" s="718">
        <v>0.38</v>
      </c>
      <c r="F1199" s="743"/>
      <c r="G1199" s="720">
        <f t="shared" si="123"/>
        <v>0</v>
      </c>
    </row>
    <row r="1200" spans="1:7" ht="36" x14ac:dyDescent="0.2">
      <c r="A1200" s="715" t="s">
        <v>1446</v>
      </c>
      <c r="B1200" s="716" t="s">
        <v>1890</v>
      </c>
      <c r="C1200" s="732" t="s">
        <v>1891</v>
      </c>
      <c r="D1200" s="718" t="s">
        <v>1457</v>
      </c>
      <c r="E1200" s="718">
        <v>0.45</v>
      </c>
      <c r="F1200" s="743"/>
      <c r="G1200" s="720">
        <f t="shared" si="123"/>
        <v>0</v>
      </c>
    </row>
    <row r="1201" spans="1:7" ht="54" x14ac:dyDescent="0.2">
      <c r="A1201" s="715" t="s">
        <v>1446</v>
      </c>
      <c r="B1201" s="716" t="s">
        <v>1892</v>
      </c>
      <c r="C1201" s="732" t="s">
        <v>1893</v>
      </c>
      <c r="D1201" s="718" t="s">
        <v>1460</v>
      </c>
      <c r="E1201" s="718">
        <v>2.25</v>
      </c>
      <c r="F1201" s="743"/>
      <c r="G1201" s="720">
        <f t="shared" si="123"/>
        <v>0</v>
      </c>
    </row>
    <row r="1202" spans="1:7" ht="36" x14ac:dyDescent="0.2">
      <c r="A1202" s="715" t="s">
        <v>1974</v>
      </c>
      <c r="B1202" s="716" t="s">
        <v>1894</v>
      </c>
      <c r="C1202" s="732" t="s">
        <v>1895</v>
      </c>
      <c r="D1202" s="718" t="s">
        <v>99</v>
      </c>
      <c r="E1202" s="718">
        <v>0.85</v>
      </c>
      <c r="F1202" s="743"/>
      <c r="G1202" s="720">
        <f t="shared" si="123"/>
        <v>0</v>
      </c>
    </row>
    <row r="1203" spans="1:7" ht="18" x14ac:dyDescent="0.2">
      <c r="A1203" s="715" t="s">
        <v>1446</v>
      </c>
      <c r="B1203" s="716" t="s">
        <v>1896</v>
      </c>
      <c r="C1203" s="732" t="s">
        <v>1897</v>
      </c>
      <c r="D1203" s="718" t="s">
        <v>1625</v>
      </c>
      <c r="E1203" s="718">
        <v>1.1000000000000001</v>
      </c>
      <c r="F1203" s="743"/>
      <c r="G1203" s="720">
        <f t="shared" si="123"/>
        <v>0</v>
      </c>
    </row>
    <row r="1204" spans="1:7" ht="18" x14ac:dyDescent="0.2">
      <c r="A1204" s="715" t="s">
        <v>1446</v>
      </c>
      <c r="B1204" s="716" t="s">
        <v>1896</v>
      </c>
      <c r="C1204" s="732" t="s">
        <v>1897</v>
      </c>
      <c r="D1204" s="718" t="s">
        <v>1625</v>
      </c>
      <c r="E1204" s="718">
        <v>0.85</v>
      </c>
      <c r="F1204" s="743"/>
      <c r="G1204" s="720">
        <f t="shared" si="123"/>
        <v>0</v>
      </c>
    </row>
    <row r="1205" spans="1:7" ht="36" x14ac:dyDescent="0.2">
      <c r="A1205" s="715" t="s">
        <v>1446</v>
      </c>
      <c r="B1205" s="716" t="s">
        <v>1898</v>
      </c>
      <c r="C1205" s="732" t="s">
        <v>1899</v>
      </c>
      <c r="D1205" s="718" t="s">
        <v>1460</v>
      </c>
      <c r="E1205" s="718">
        <v>11</v>
      </c>
      <c r="F1205" s="743"/>
      <c r="G1205" s="720">
        <f t="shared" si="123"/>
        <v>0</v>
      </c>
    </row>
    <row r="1206" spans="1:7" ht="36" x14ac:dyDescent="0.2">
      <c r="A1206" s="715" t="s">
        <v>1446</v>
      </c>
      <c r="B1206" s="716" t="s">
        <v>1900</v>
      </c>
      <c r="C1206" s="732" t="s">
        <v>1901</v>
      </c>
      <c r="D1206" s="718" t="s">
        <v>1460</v>
      </c>
      <c r="E1206" s="718">
        <v>10.5</v>
      </c>
      <c r="F1206" s="743"/>
      <c r="G1206" s="720">
        <f t="shared" si="123"/>
        <v>0</v>
      </c>
    </row>
    <row r="1207" spans="1:7" ht="18" x14ac:dyDescent="0.2">
      <c r="A1207" s="715" t="s">
        <v>118</v>
      </c>
      <c r="B1207" s="716" t="s">
        <v>1902</v>
      </c>
      <c r="C1207" s="732" t="s">
        <v>1903</v>
      </c>
      <c r="D1207" s="718" t="s">
        <v>97</v>
      </c>
      <c r="E1207" s="718">
        <v>2.34</v>
      </c>
      <c r="F1207" s="743"/>
      <c r="G1207" s="720">
        <f t="shared" si="123"/>
        <v>0</v>
      </c>
    </row>
    <row r="1208" spans="1:7" ht="36" x14ac:dyDescent="0.2">
      <c r="A1208" s="715" t="s">
        <v>118</v>
      </c>
      <c r="B1208" s="716" t="s">
        <v>1805</v>
      </c>
      <c r="C1208" s="732" t="s">
        <v>1806</v>
      </c>
      <c r="D1208" s="718" t="s">
        <v>97</v>
      </c>
      <c r="E1208" s="718">
        <v>3.5</v>
      </c>
      <c r="F1208" s="743"/>
      <c r="G1208" s="720">
        <f t="shared" si="123"/>
        <v>0</v>
      </c>
    </row>
    <row r="1209" spans="1:7" ht="18" x14ac:dyDescent="0.2">
      <c r="A1209" s="715" t="s">
        <v>118</v>
      </c>
      <c r="B1209" s="716" t="s">
        <v>1904</v>
      </c>
      <c r="C1209" s="732" t="s">
        <v>1905</v>
      </c>
      <c r="D1209" s="718" t="s">
        <v>97</v>
      </c>
      <c r="E1209" s="718">
        <v>3.5</v>
      </c>
      <c r="F1209" s="743"/>
      <c r="G1209" s="720">
        <f t="shared" si="123"/>
        <v>0</v>
      </c>
    </row>
    <row r="1210" spans="1:7" ht="18" x14ac:dyDescent="0.2">
      <c r="A1210" s="715" t="s">
        <v>118</v>
      </c>
      <c r="B1210" s="716" t="s">
        <v>1906</v>
      </c>
      <c r="C1210" s="732" t="s">
        <v>1907</v>
      </c>
      <c r="D1210" s="718" t="s">
        <v>97</v>
      </c>
      <c r="E1210" s="718">
        <v>2.34</v>
      </c>
      <c r="F1210" s="743"/>
      <c r="G1210" s="720">
        <f t="shared" si="123"/>
        <v>0</v>
      </c>
    </row>
    <row r="1211" spans="1:7" ht="36" x14ac:dyDescent="0.2">
      <c r="A1211" s="715" t="s">
        <v>118</v>
      </c>
      <c r="B1211" s="716" t="s">
        <v>1613</v>
      </c>
      <c r="C1211" s="732" t="s">
        <v>1614</v>
      </c>
      <c r="D1211" s="718" t="s">
        <v>97</v>
      </c>
      <c r="E1211" s="718">
        <v>5.5</v>
      </c>
      <c r="F1211" s="743"/>
      <c r="G1211" s="720">
        <f t="shared" si="123"/>
        <v>0</v>
      </c>
    </row>
    <row r="1212" spans="1:7" ht="36" x14ac:dyDescent="0.2">
      <c r="A1212" s="715" t="s">
        <v>118</v>
      </c>
      <c r="B1212" s="716" t="s">
        <v>1582</v>
      </c>
      <c r="C1212" s="732" t="s">
        <v>1583</v>
      </c>
      <c r="D1212" s="718" t="s">
        <v>97</v>
      </c>
      <c r="E1212" s="718">
        <v>3.5</v>
      </c>
      <c r="F1212" s="743"/>
      <c r="G1212" s="720">
        <f t="shared" si="123"/>
        <v>0</v>
      </c>
    </row>
    <row r="1213" spans="1:7" ht="18" x14ac:dyDescent="0.2">
      <c r="A1213" s="715" t="s">
        <v>118</v>
      </c>
      <c r="B1213" s="716" t="s">
        <v>1469</v>
      </c>
      <c r="C1213" s="732" t="s">
        <v>1470</v>
      </c>
      <c r="D1213" s="718" t="s">
        <v>97</v>
      </c>
      <c r="E1213" s="718">
        <v>1.91</v>
      </c>
      <c r="F1213" s="743"/>
      <c r="G1213" s="720">
        <f t="shared" si="123"/>
        <v>0</v>
      </c>
    </row>
    <row r="1214" spans="1:7" ht="18" x14ac:dyDescent="0.2">
      <c r="A1214" s="715" t="s">
        <v>118</v>
      </c>
      <c r="B1214" s="716" t="s">
        <v>1471</v>
      </c>
      <c r="C1214" s="732" t="s">
        <v>1472</v>
      </c>
      <c r="D1214" s="718" t="s">
        <v>97</v>
      </c>
      <c r="E1214" s="718">
        <v>12.5</v>
      </c>
      <c r="F1214" s="743"/>
      <c r="G1214" s="720">
        <f t="shared" si="123"/>
        <v>0</v>
      </c>
    </row>
    <row r="1215" spans="1:7" ht="54" x14ac:dyDescent="0.2">
      <c r="A1215" s="715" t="s">
        <v>118</v>
      </c>
      <c r="B1215" s="716" t="s">
        <v>1908</v>
      </c>
      <c r="C1215" s="732" t="s">
        <v>1909</v>
      </c>
      <c r="D1215" s="718" t="s">
        <v>97</v>
      </c>
      <c r="E1215" s="718">
        <v>0.85</v>
      </c>
      <c r="F1215" s="743"/>
      <c r="G1215" s="720">
        <f t="shared" si="123"/>
        <v>0</v>
      </c>
    </row>
    <row r="1216" spans="1:7" ht="18" x14ac:dyDescent="0.2">
      <c r="A1216" s="722" t="s">
        <v>150</v>
      </c>
      <c r="B1216" s="723"/>
      <c r="C1216" s="723"/>
      <c r="D1216" s="723"/>
      <c r="E1216" s="723"/>
      <c r="F1216" s="724"/>
      <c r="G1216" s="725">
        <f>SUM(G1189:G1215)</f>
        <v>0</v>
      </c>
    </row>
    <row r="1217" spans="1:8" ht="18" x14ac:dyDescent="0.2">
      <c r="A1217" s="727"/>
      <c r="B1217" s="711"/>
      <c r="C1217" s="711"/>
      <c r="D1217" s="711"/>
      <c r="E1217" s="711"/>
      <c r="F1217" s="719"/>
      <c r="G1217" s="728"/>
      <c r="H1217" s="674"/>
    </row>
    <row r="1218" spans="1:8" ht="36" x14ac:dyDescent="0.25">
      <c r="A1218" s="703" t="s">
        <v>226</v>
      </c>
      <c r="B1218" s="704" t="s">
        <v>1380</v>
      </c>
      <c r="C1218" s="726" t="s">
        <v>1381</v>
      </c>
      <c r="D1218" s="706" t="s">
        <v>109</v>
      </c>
      <c r="E1218" s="707"/>
      <c r="F1218" s="708"/>
      <c r="G1218" s="709">
        <f>G1226</f>
        <v>0</v>
      </c>
    </row>
    <row r="1219" spans="1:8" ht="18" x14ac:dyDescent="0.2">
      <c r="A1219" s="710"/>
      <c r="B1219" s="711"/>
      <c r="C1219" s="711"/>
      <c r="D1219" s="711"/>
      <c r="E1219" s="711"/>
      <c r="F1219" s="711"/>
      <c r="G1219" s="712"/>
    </row>
    <row r="1220" spans="1:8" ht="18" x14ac:dyDescent="0.2">
      <c r="A1220" s="713" t="s">
        <v>145</v>
      </c>
      <c r="B1220" s="714"/>
      <c r="C1220" s="711" t="s">
        <v>96</v>
      </c>
      <c r="D1220" s="711" t="s">
        <v>146</v>
      </c>
      <c r="E1220" s="711" t="s">
        <v>147</v>
      </c>
      <c r="F1220" s="711" t="s">
        <v>148</v>
      </c>
      <c r="G1220" s="712" t="s">
        <v>149</v>
      </c>
    </row>
    <row r="1221" spans="1:8" ht="54" x14ac:dyDescent="0.2">
      <c r="A1221" s="715" t="s">
        <v>1446</v>
      </c>
      <c r="B1221" s="716" t="s">
        <v>1910</v>
      </c>
      <c r="C1221" s="732" t="s">
        <v>1911</v>
      </c>
      <c r="D1221" s="718" t="s">
        <v>353</v>
      </c>
      <c r="E1221" s="718">
        <v>1</v>
      </c>
      <c r="F1221" s="743"/>
      <c r="G1221" s="720">
        <f t="shared" ref="G1221:G1225" si="124">TRUNC(E1221*F1221,2)</f>
        <v>0</v>
      </c>
    </row>
    <row r="1222" spans="1:8" ht="18" x14ac:dyDescent="0.2">
      <c r="A1222" s="715" t="s">
        <v>1446</v>
      </c>
      <c r="B1222" s="716" t="s">
        <v>1733</v>
      </c>
      <c r="C1222" s="732" t="s">
        <v>1734</v>
      </c>
      <c r="D1222" s="718" t="s">
        <v>1457</v>
      </c>
      <c r="E1222" s="718">
        <v>0.38440000000000002</v>
      </c>
      <c r="F1222" s="743"/>
      <c r="G1222" s="720">
        <f t="shared" si="124"/>
        <v>0</v>
      </c>
    </row>
    <row r="1223" spans="1:8" ht="18" x14ac:dyDescent="0.2">
      <c r="A1223" s="715" t="s">
        <v>1446</v>
      </c>
      <c r="B1223" s="716" t="s">
        <v>1729</v>
      </c>
      <c r="C1223" s="732" t="s">
        <v>1730</v>
      </c>
      <c r="D1223" s="718" t="s">
        <v>1457</v>
      </c>
      <c r="E1223" s="718">
        <v>1.54E-2</v>
      </c>
      <c r="F1223" s="743"/>
      <c r="G1223" s="720">
        <f t="shared" si="124"/>
        <v>0</v>
      </c>
    </row>
    <row r="1224" spans="1:8" ht="36" x14ac:dyDescent="0.2">
      <c r="A1224" s="715" t="s">
        <v>118</v>
      </c>
      <c r="B1224" s="716" t="s">
        <v>1640</v>
      </c>
      <c r="C1224" s="732" t="s">
        <v>1641</v>
      </c>
      <c r="D1224" s="718" t="s">
        <v>97</v>
      </c>
      <c r="E1224" s="718">
        <v>1.9209000000000001</v>
      </c>
      <c r="F1224" s="743"/>
      <c r="G1224" s="720">
        <f t="shared" si="124"/>
        <v>0</v>
      </c>
    </row>
    <row r="1225" spans="1:8" ht="18" x14ac:dyDescent="0.2">
      <c r="A1225" s="715" t="s">
        <v>118</v>
      </c>
      <c r="B1225" s="716" t="s">
        <v>1471</v>
      </c>
      <c r="C1225" s="732" t="s">
        <v>1472</v>
      </c>
      <c r="D1225" s="718" t="s">
        <v>97</v>
      </c>
      <c r="E1225" s="718">
        <v>2</v>
      </c>
      <c r="F1225" s="743"/>
      <c r="G1225" s="720">
        <f t="shared" si="124"/>
        <v>0</v>
      </c>
    </row>
    <row r="1226" spans="1:8" ht="18" x14ac:dyDescent="0.2">
      <c r="A1226" s="722" t="s">
        <v>150</v>
      </c>
      <c r="B1226" s="723"/>
      <c r="C1226" s="723"/>
      <c r="D1226" s="723"/>
      <c r="E1226" s="723"/>
      <c r="F1226" s="724"/>
      <c r="G1226" s="725">
        <f>SUM(G1221:G1225)</f>
        <v>0</v>
      </c>
    </row>
    <row r="1227" spans="1:8" ht="18" x14ac:dyDescent="0.2">
      <c r="A1227" s="727"/>
      <c r="B1227" s="711"/>
      <c r="C1227" s="711"/>
      <c r="D1227" s="711"/>
      <c r="E1227" s="711"/>
      <c r="F1227" s="719"/>
      <c r="G1227" s="728"/>
    </row>
    <row r="1228" spans="1:8" ht="36" x14ac:dyDescent="0.25">
      <c r="A1228" s="703" t="s">
        <v>226</v>
      </c>
      <c r="B1228" s="704" t="s">
        <v>1382</v>
      </c>
      <c r="C1228" s="726" t="s">
        <v>1383</v>
      </c>
      <c r="D1228" s="706" t="s">
        <v>109</v>
      </c>
      <c r="E1228" s="707"/>
      <c r="F1228" s="708"/>
      <c r="G1228" s="709">
        <f>G1235</f>
        <v>0</v>
      </c>
    </row>
    <row r="1229" spans="1:8" ht="18" x14ac:dyDescent="0.2">
      <c r="A1229" s="710"/>
      <c r="B1229" s="711"/>
      <c r="C1229" s="711"/>
      <c r="D1229" s="711"/>
      <c r="E1229" s="711"/>
      <c r="F1229" s="711"/>
      <c r="G1229" s="712"/>
    </row>
    <row r="1230" spans="1:8" ht="18" x14ac:dyDescent="0.2">
      <c r="A1230" s="713" t="s">
        <v>145</v>
      </c>
      <c r="B1230" s="714"/>
      <c r="C1230" s="711" t="s">
        <v>96</v>
      </c>
      <c r="D1230" s="711" t="s">
        <v>146</v>
      </c>
      <c r="E1230" s="711" t="s">
        <v>147</v>
      </c>
      <c r="F1230" s="711" t="s">
        <v>148</v>
      </c>
      <c r="G1230" s="712" t="s">
        <v>149</v>
      </c>
    </row>
    <row r="1231" spans="1:8" ht="54" x14ac:dyDescent="0.2">
      <c r="A1231" s="715" t="s">
        <v>1446</v>
      </c>
      <c r="B1231" s="716" t="s">
        <v>1910</v>
      </c>
      <c r="C1231" s="732" t="s">
        <v>1911</v>
      </c>
      <c r="D1231" s="718" t="s">
        <v>353</v>
      </c>
      <c r="E1231" s="718">
        <v>1</v>
      </c>
      <c r="F1231" s="743"/>
      <c r="G1231" s="720">
        <f t="shared" ref="G1231:G1234" si="125">TRUNC(E1231*F1231,2)</f>
        <v>0</v>
      </c>
    </row>
    <row r="1232" spans="1:8" ht="18" x14ac:dyDescent="0.2">
      <c r="A1232" s="715" t="s">
        <v>1446</v>
      </c>
      <c r="B1232" s="716" t="s">
        <v>1729</v>
      </c>
      <c r="C1232" s="732" t="s">
        <v>1730</v>
      </c>
      <c r="D1232" s="718" t="s">
        <v>1457</v>
      </c>
      <c r="E1232" s="718">
        <v>1.54E-2</v>
      </c>
      <c r="F1232" s="743"/>
      <c r="G1232" s="720">
        <f t="shared" si="125"/>
        <v>0</v>
      </c>
    </row>
    <row r="1233" spans="1:7" ht="36" x14ac:dyDescent="0.2">
      <c r="A1233" s="715" t="s">
        <v>118</v>
      </c>
      <c r="B1233" s="716" t="s">
        <v>1640</v>
      </c>
      <c r="C1233" s="732" t="s">
        <v>1641</v>
      </c>
      <c r="D1233" s="718" t="s">
        <v>97</v>
      </c>
      <c r="E1233" s="718">
        <v>0.5</v>
      </c>
      <c r="F1233" s="743"/>
      <c r="G1233" s="720">
        <f t="shared" si="125"/>
        <v>0</v>
      </c>
    </row>
    <row r="1234" spans="1:7" ht="18" x14ac:dyDescent="0.2">
      <c r="A1234" s="715" t="s">
        <v>118</v>
      </c>
      <c r="B1234" s="716" t="s">
        <v>1471</v>
      </c>
      <c r="C1234" s="732" t="s">
        <v>1472</v>
      </c>
      <c r="D1234" s="718" t="s">
        <v>97</v>
      </c>
      <c r="E1234" s="718">
        <v>0.75</v>
      </c>
      <c r="F1234" s="743"/>
      <c r="G1234" s="720">
        <f t="shared" si="125"/>
        <v>0</v>
      </c>
    </row>
    <row r="1235" spans="1:7" ht="18" x14ac:dyDescent="0.2">
      <c r="A1235" s="722" t="s">
        <v>150</v>
      </c>
      <c r="B1235" s="723"/>
      <c r="C1235" s="723"/>
      <c r="D1235" s="723"/>
      <c r="E1235" s="723"/>
      <c r="F1235" s="724"/>
      <c r="G1235" s="725">
        <f>SUM(G1231:G1234)</f>
        <v>0</v>
      </c>
    </row>
    <row r="1236" spans="1:7" ht="18" x14ac:dyDescent="0.2">
      <c r="A1236" s="727"/>
      <c r="B1236" s="711"/>
      <c r="C1236" s="711"/>
      <c r="D1236" s="711"/>
      <c r="E1236" s="711"/>
      <c r="F1236" s="719"/>
      <c r="G1236" s="728"/>
    </row>
    <row r="1237" spans="1:7" ht="36" x14ac:dyDescent="0.25">
      <c r="A1237" s="703" t="s">
        <v>226</v>
      </c>
      <c r="B1237" s="704" t="s">
        <v>1384</v>
      </c>
      <c r="C1237" s="726" t="s">
        <v>1385</v>
      </c>
      <c r="D1237" s="706" t="s">
        <v>109</v>
      </c>
      <c r="E1237" s="707"/>
      <c r="F1237" s="708"/>
      <c r="G1237" s="709">
        <f>G1244</f>
        <v>0</v>
      </c>
    </row>
    <row r="1238" spans="1:7" ht="18" x14ac:dyDescent="0.2">
      <c r="A1238" s="710"/>
      <c r="B1238" s="711"/>
      <c r="C1238" s="711"/>
      <c r="D1238" s="711"/>
      <c r="E1238" s="711"/>
      <c r="F1238" s="711"/>
      <c r="G1238" s="712"/>
    </row>
    <row r="1239" spans="1:7" ht="18" x14ac:dyDescent="0.2">
      <c r="A1239" s="713" t="s">
        <v>145</v>
      </c>
      <c r="B1239" s="714"/>
      <c r="C1239" s="711" t="s">
        <v>96</v>
      </c>
      <c r="D1239" s="711" t="s">
        <v>146</v>
      </c>
      <c r="E1239" s="711" t="s">
        <v>147</v>
      </c>
      <c r="F1239" s="711" t="s">
        <v>148</v>
      </c>
      <c r="G1239" s="712" t="s">
        <v>149</v>
      </c>
    </row>
    <row r="1240" spans="1:7" ht="36" x14ac:dyDescent="0.2">
      <c r="A1240" s="715" t="s">
        <v>1446</v>
      </c>
      <c r="B1240" s="716" t="s">
        <v>1912</v>
      </c>
      <c r="C1240" s="732" t="s">
        <v>1913</v>
      </c>
      <c r="D1240" s="718" t="s">
        <v>353</v>
      </c>
      <c r="E1240" s="718">
        <v>1</v>
      </c>
      <c r="F1240" s="743"/>
      <c r="G1240" s="720">
        <f t="shared" ref="G1240:G1243" si="126">TRUNC(E1240*F1240,2)</f>
        <v>0</v>
      </c>
    </row>
    <row r="1241" spans="1:7" ht="36" x14ac:dyDescent="0.2">
      <c r="A1241" s="715" t="s">
        <v>1446</v>
      </c>
      <c r="B1241" s="716" t="s">
        <v>1914</v>
      </c>
      <c r="C1241" s="732" t="s">
        <v>1915</v>
      </c>
      <c r="D1241" s="718" t="s">
        <v>353</v>
      </c>
      <c r="E1241" s="718">
        <v>1</v>
      </c>
      <c r="F1241" s="743"/>
      <c r="G1241" s="720">
        <f t="shared" si="126"/>
        <v>0</v>
      </c>
    </row>
    <row r="1242" spans="1:7" ht="36" x14ac:dyDescent="0.2">
      <c r="A1242" s="715" t="s">
        <v>1446</v>
      </c>
      <c r="B1242" s="716" t="s">
        <v>1916</v>
      </c>
      <c r="C1242" s="732" t="s">
        <v>1917</v>
      </c>
      <c r="D1242" s="718" t="s">
        <v>1457</v>
      </c>
      <c r="E1242" s="718">
        <v>0.56000000000000005</v>
      </c>
      <c r="F1242" s="743"/>
      <c r="G1242" s="720">
        <f t="shared" si="126"/>
        <v>0</v>
      </c>
    </row>
    <row r="1243" spans="1:7" ht="36" x14ac:dyDescent="0.2">
      <c r="A1243" s="715" t="s">
        <v>118</v>
      </c>
      <c r="B1243" s="716" t="s">
        <v>1526</v>
      </c>
      <c r="C1243" s="732" t="s">
        <v>1527</v>
      </c>
      <c r="D1243" s="718" t="s">
        <v>97</v>
      </c>
      <c r="E1243" s="718">
        <v>2.0960000000000001</v>
      </c>
      <c r="F1243" s="743"/>
      <c r="G1243" s="720">
        <f t="shared" si="126"/>
        <v>0</v>
      </c>
    </row>
    <row r="1244" spans="1:7" ht="18" x14ac:dyDescent="0.2">
      <c r="A1244" s="722" t="s">
        <v>150</v>
      </c>
      <c r="B1244" s="723"/>
      <c r="C1244" s="723"/>
      <c r="D1244" s="723"/>
      <c r="E1244" s="723"/>
      <c r="F1244" s="724"/>
      <c r="G1244" s="725">
        <f>SUM(G1240:G1243)</f>
        <v>0</v>
      </c>
    </row>
    <row r="1245" spans="1:7" ht="18" x14ac:dyDescent="0.2">
      <c r="A1245" s="727"/>
      <c r="B1245" s="711"/>
      <c r="C1245" s="711"/>
      <c r="D1245" s="711"/>
      <c r="E1245" s="711"/>
      <c r="F1245" s="719"/>
      <c r="G1245" s="728"/>
    </row>
    <row r="1246" spans="1:7" ht="36" x14ac:dyDescent="0.25">
      <c r="A1246" s="703" t="s">
        <v>226</v>
      </c>
      <c r="B1246" s="704" t="s">
        <v>1439</v>
      </c>
      <c r="C1246" s="726" t="s">
        <v>1440</v>
      </c>
      <c r="D1246" s="706" t="s">
        <v>129</v>
      </c>
      <c r="E1246" s="707"/>
      <c r="F1246" s="708"/>
      <c r="G1246" s="709">
        <f>G1255</f>
        <v>0</v>
      </c>
    </row>
    <row r="1247" spans="1:7" ht="18" x14ac:dyDescent="0.2">
      <c r="A1247" s="710"/>
      <c r="B1247" s="711"/>
      <c r="C1247" s="711"/>
      <c r="D1247" s="711"/>
      <c r="E1247" s="711"/>
      <c r="F1247" s="711"/>
      <c r="G1247" s="712"/>
    </row>
    <row r="1248" spans="1:7" ht="18" x14ac:dyDescent="0.2">
      <c r="A1248" s="713" t="s">
        <v>145</v>
      </c>
      <c r="B1248" s="714"/>
      <c r="C1248" s="711" t="s">
        <v>96</v>
      </c>
      <c r="D1248" s="711" t="s">
        <v>146</v>
      </c>
      <c r="E1248" s="711" t="s">
        <v>147</v>
      </c>
      <c r="F1248" s="711" t="s">
        <v>148</v>
      </c>
      <c r="G1248" s="712" t="s">
        <v>149</v>
      </c>
    </row>
    <row r="1249" spans="1:7" ht="36" x14ac:dyDescent="0.2">
      <c r="A1249" s="715" t="s">
        <v>1446</v>
      </c>
      <c r="B1249" s="716" t="s">
        <v>1918</v>
      </c>
      <c r="C1249" s="732" t="s">
        <v>1919</v>
      </c>
      <c r="D1249" s="718" t="s">
        <v>1452</v>
      </c>
      <c r="E1249" s="718">
        <v>0.7</v>
      </c>
      <c r="F1249" s="743"/>
      <c r="G1249" s="720">
        <f t="shared" ref="G1249:G1254" si="127">TRUNC(E1249*F1249,2)</f>
        <v>0</v>
      </c>
    </row>
    <row r="1250" spans="1:7" ht="54" x14ac:dyDescent="0.2">
      <c r="A1250" s="715" t="s">
        <v>1446</v>
      </c>
      <c r="B1250" s="716" t="s">
        <v>1528</v>
      </c>
      <c r="C1250" s="732" t="s">
        <v>1529</v>
      </c>
      <c r="D1250" s="718" t="s">
        <v>1452</v>
      </c>
      <c r="E1250" s="718">
        <v>2.1819999999999999</v>
      </c>
      <c r="F1250" s="743"/>
      <c r="G1250" s="720">
        <f t="shared" si="127"/>
        <v>0</v>
      </c>
    </row>
    <row r="1251" spans="1:7" ht="36" x14ac:dyDescent="0.2">
      <c r="A1251" s="715" t="s">
        <v>1446</v>
      </c>
      <c r="B1251" s="716" t="s">
        <v>1799</v>
      </c>
      <c r="C1251" s="732" t="s">
        <v>1800</v>
      </c>
      <c r="D1251" s="718" t="s">
        <v>1457</v>
      </c>
      <c r="E1251" s="718">
        <v>4.0000000000000001E-3</v>
      </c>
      <c r="F1251" s="743"/>
      <c r="G1251" s="720">
        <f t="shared" si="127"/>
        <v>0</v>
      </c>
    </row>
    <row r="1252" spans="1:7" ht="36" x14ac:dyDescent="0.2">
      <c r="A1252" s="715" t="s">
        <v>1446</v>
      </c>
      <c r="B1252" s="716" t="s">
        <v>1591</v>
      </c>
      <c r="C1252" s="732" t="s">
        <v>1592</v>
      </c>
      <c r="D1252" s="718" t="s">
        <v>1457</v>
      </c>
      <c r="E1252" s="718">
        <v>2E-3</v>
      </c>
      <c r="F1252" s="743"/>
      <c r="G1252" s="720">
        <f t="shared" si="127"/>
        <v>0</v>
      </c>
    </row>
    <row r="1253" spans="1:7" ht="36" x14ac:dyDescent="0.2">
      <c r="A1253" s="715" t="s">
        <v>118</v>
      </c>
      <c r="B1253" s="716" t="s">
        <v>1573</v>
      </c>
      <c r="C1253" s="732" t="s">
        <v>1574</v>
      </c>
      <c r="D1253" s="718" t="s">
        <v>97</v>
      </c>
      <c r="E1253" s="718">
        <v>0.95</v>
      </c>
      <c r="F1253" s="743"/>
      <c r="G1253" s="720">
        <f t="shared" si="127"/>
        <v>0</v>
      </c>
    </row>
    <row r="1254" spans="1:7" ht="18" x14ac:dyDescent="0.2">
      <c r="A1254" s="715" t="s">
        <v>118</v>
      </c>
      <c r="B1254" s="716" t="s">
        <v>1551</v>
      </c>
      <c r="C1254" s="732" t="s">
        <v>1552</v>
      </c>
      <c r="D1254" s="718" t="s">
        <v>97</v>
      </c>
      <c r="E1254" s="718">
        <v>1.1559999999999999</v>
      </c>
      <c r="F1254" s="743"/>
      <c r="G1254" s="720">
        <f t="shared" si="127"/>
        <v>0</v>
      </c>
    </row>
    <row r="1255" spans="1:7" ht="18" x14ac:dyDescent="0.2">
      <c r="A1255" s="722" t="s">
        <v>150</v>
      </c>
      <c r="B1255" s="723"/>
      <c r="C1255" s="723"/>
      <c r="D1255" s="723"/>
      <c r="E1255" s="723"/>
      <c r="F1255" s="724"/>
      <c r="G1255" s="725">
        <f>SUM(G1249:G1254)</f>
        <v>0</v>
      </c>
    </row>
    <row r="1256" spans="1:7" ht="18" x14ac:dyDescent="0.2">
      <c r="A1256" s="727"/>
      <c r="B1256" s="711"/>
      <c r="C1256" s="711"/>
      <c r="D1256" s="733"/>
      <c r="E1256" s="733"/>
      <c r="F1256" s="719"/>
      <c r="G1256" s="734"/>
    </row>
    <row r="1257" spans="1:7" ht="18" x14ac:dyDescent="0.2">
      <c r="A1257" s="735" t="s">
        <v>226</v>
      </c>
      <c r="B1257" s="706" t="s">
        <v>1390</v>
      </c>
      <c r="C1257" s="706" t="s">
        <v>1391</v>
      </c>
      <c r="D1257" s="711" t="s">
        <v>109</v>
      </c>
      <c r="E1257" s="711"/>
      <c r="F1257" s="736"/>
      <c r="G1257" s="709">
        <f>G1268</f>
        <v>0</v>
      </c>
    </row>
    <row r="1258" spans="1:7" ht="18" x14ac:dyDescent="0.2">
      <c r="A1258" s="727"/>
      <c r="B1258" s="711"/>
      <c r="C1258" s="711"/>
      <c r="D1258" s="711"/>
      <c r="E1258" s="711"/>
      <c r="F1258" s="719"/>
      <c r="G1258" s="728"/>
    </row>
    <row r="1259" spans="1:7" ht="18" x14ac:dyDescent="0.2">
      <c r="A1259" s="727" t="s">
        <v>145</v>
      </c>
      <c r="B1259" s="711"/>
      <c r="C1259" s="711" t="s">
        <v>96</v>
      </c>
      <c r="D1259" s="711" t="s">
        <v>146</v>
      </c>
      <c r="E1259" s="711" t="s">
        <v>147</v>
      </c>
      <c r="F1259" s="719" t="s">
        <v>148</v>
      </c>
      <c r="G1259" s="728" t="s">
        <v>149</v>
      </c>
    </row>
    <row r="1260" spans="1:7" ht="18" x14ac:dyDescent="0.2">
      <c r="A1260" s="737" t="s">
        <v>1446</v>
      </c>
      <c r="B1260" s="718" t="s">
        <v>1626</v>
      </c>
      <c r="C1260" s="732" t="s">
        <v>1627</v>
      </c>
      <c r="D1260" s="718" t="s">
        <v>1457</v>
      </c>
      <c r="E1260" s="718">
        <v>18</v>
      </c>
      <c r="F1260" s="743"/>
      <c r="G1260" s="720">
        <f t="shared" ref="G1260:G1267" si="128">TRUNC(E1260*F1260,2)</f>
        <v>0</v>
      </c>
    </row>
    <row r="1261" spans="1:7" ht="18" x14ac:dyDescent="0.2">
      <c r="A1261" s="737" t="s">
        <v>118</v>
      </c>
      <c r="B1261" s="718" t="s">
        <v>1469</v>
      </c>
      <c r="C1261" s="732" t="s">
        <v>1470</v>
      </c>
      <c r="D1261" s="718" t="s">
        <v>97</v>
      </c>
      <c r="E1261" s="718">
        <v>1</v>
      </c>
      <c r="F1261" s="743"/>
      <c r="G1261" s="720">
        <f t="shared" si="128"/>
        <v>0</v>
      </c>
    </row>
    <row r="1262" spans="1:7" ht="18" x14ac:dyDescent="0.2">
      <c r="A1262" s="737" t="s">
        <v>118</v>
      </c>
      <c r="B1262" s="718" t="s">
        <v>1471</v>
      </c>
      <c r="C1262" s="732" t="s">
        <v>1472</v>
      </c>
      <c r="D1262" s="718" t="s">
        <v>97</v>
      </c>
      <c r="E1262" s="718">
        <v>2</v>
      </c>
      <c r="F1262" s="743"/>
      <c r="G1262" s="720">
        <f t="shared" si="128"/>
        <v>0</v>
      </c>
    </row>
    <row r="1263" spans="1:7" ht="72" x14ac:dyDescent="0.2">
      <c r="A1263" s="737" t="s">
        <v>118</v>
      </c>
      <c r="B1263" s="718" t="s">
        <v>1920</v>
      </c>
      <c r="C1263" s="732" t="s">
        <v>1921</v>
      </c>
      <c r="D1263" s="718" t="s">
        <v>109</v>
      </c>
      <c r="E1263" s="718">
        <v>1.2</v>
      </c>
      <c r="F1263" s="743"/>
      <c r="G1263" s="720">
        <f t="shared" si="128"/>
        <v>0</v>
      </c>
    </row>
    <row r="1264" spans="1:7" ht="54" x14ac:dyDescent="0.2">
      <c r="A1264" s="737" t="s">
        <v>118</v>
      </c>
      <c r="B1264" s="718" t="s">
        <v>1922</v>
      </c>
      <c r="C1264" s="732" t="s">
        <v>1923</v>
      </c>
      <c r="D1264" s="718" t="s">
        <v>98</v>
      </c>
      <c r="E1264" s="718">
        <v>0.19</v>
      </c>
      <c r="F1264" s="743"/>
      <c r="G1264" s="720">
        <f t="shared" si="128"/>
        <v>0</v>
      </c>
    </row>
    <row r="1265" spans="1:8" ht="36" x14ac:dyDescent="0.2">
      <c r="A1265" s="737" t="s">
        <v>118</v>
      </c>
      <c r="B1265" s="718" t="s">
        <v>1924</v>
      </c>
      <c r="C1265" s="732" t="s">
        <v>1925</v>
      </c>
      <c r="D1265" s="718" t="s">
        <v>99</v>
      </c>
      <c r="E1265" s="718">
        <v>15.2</v>
      </c>
      <c r="F1265" s="743"/>
      <c r="G1265" s="720">
        <f t="shared" si="128"/>
        <v>0</v>
      </c>
    </row>
    <row r="1266" spans="1:8" ht="72" x14ac:dyDescent="0.2">
      <c r="A1266" s="737" t="s">
        <v>118</v>
      </c>
      <c r="B1266" s="718" t="s">
        <v>464</v>
      </c>
      <c r="C1266" s="732" t="s">
        <v>465</v>
      </c>
      <c r="D1266" s="718" t="s">
        <v>109</v>
      </c>
      <c r="E1266" s="718">
        <v>1.2</v>
      </c>
      <c r="F1266" s="743"/>
      <c r="G1266" s="720">
        <f t="shared" si="128"/>
        <v>0</v>
      </c>
    </row>
    <row r="1267" spans="1:8" ht="54" x14ac:dyDescent="0.2">
      <c r="A1267" s="737" t="s">
        <v>118</v>
      </c>
      <c r="B1267" s="718" t="s">
        <v>292</v>
      </c>
      <c r="C1267" s="732" t="s">
        <v>293</v>
      </c>
      <c r="D1267" s="718" t="s">
        <v>109</v>
      </c>
      <c r="E1267" s="718">
        <v>1.9</v>
      </c>
      <c r="F1267" s="743"/>
      <c r="G1267" s="720">
        <f t="shared" si="128"/>
        <v>0</v>
      </c>
    </row>
    <row r="1268" spans="1:8" ht="18" x14ac:dyDescent="0.2">
      <c r="A1268" s="722" t="s">
        <v>150</v>
      </c>
      <c r="B1268" s="723"/>
      <c r="C1268" s="723"/>
      <c r="D1268" s="723"/>
      <c r="E1268" s="723"/>
      <c r="F1268" s="724"/>
      <c r="G1268" s="725">
        <f>SUM(G1260:G1267)</f>
        <v>0</v>
      </c>
    </row>
    <row r="1269" spans="1:8" ht="18" x14ac:dyDescent="0.2">
      <c r="A1269" s="727"/>
      <c r="B1269" s="711"/>
      <c r="C1269" s="711"/>
      <c r="D1269" s="711"/>
      <c r="E1269" s="711"/>
      <c r="F1269" s="719"/>
      <c r="G1269" s="728"/>
    </row>
    <row r="1270" spans="1:8" ht="18" x14ac:dyDescent="0.25">
      <c r="A1270" s="703" t="s">
        <v>226</v>
      </c>
      <c r="B1270" s="704" t="s">
        <v>1392</v>
      </c>
      <c r="C1270" s="726" t="s">
        <v>1393</v>
      </c>
      <c r="D1270" s="706" t="s">
        <v>129</v>
      </c>
      <c r="E1270" s="707"/>
      <c r="F1270" s="708"/>
      <c r="G1270" s="709">
        <f>G1275</f>
        <v>0</v>
      </c>
      <c r="H1270" s="674"/>
    </row>
    <row r="1271" spans="1:8" ht="18" x14ac:dyDescent="0.2">
      <c r="A1271" s="710"/>
      <c r="B1271" s="711"/>
      <c r="C1271" s="711"/>
      <c r="D1271" s="711"/>
      <c r="E1271" s="711"/>
      <c r="F1271" s="711"/>
      <c r="G1271" s="712"/>
      <c r="H1271" s="674"/>
    </row>
    <row r="1272" spans="1:8" ht="18" x14ac:dyDescent="0.2">
      <c r="A1272" s="713" t="s">
        <v>145</v>
      </c>
      <c r="B1272" s="714"/>
      <c r="C1272" s="711" t="s">
        <v>96</v>
      </c>
      <c r="D1272" s="711" t="s">
        <v>146</v>
      </c>
      <c r="E1272" s="711" t="s">
        <v>147</v>
      </c>
      <c r="F1272" s="711" t="s">
        <v>148</v>
      </c>
      <c r="G1272" s="712" t="s">
        <v>149</v>
      </c>
      <c r="H1272" s="674"/>
    </row>
    <row r="1273" spans="1:8" ht="54" x14ac:dyDescent="0.2">
      <c r="A1273" s="715" t="s">
        <v>1974</v>
      </c>
      <c r="B1273" s="716" t="s">
        <v>1930</v>
      </c>
      <c r="C1273" s="732" t="s">
        <v>1931</v>
      </c>
      <c r="D1273" s="718" t="s">
        <v>129</v>
      </c>
      <c r="E1273" s="718">
        <v>1.1000000000000001</v>
      </c>
      <c r="F1273" s="743"/>
      <c r="G1273" s="720">
        <f t="shared" ref="G1273:G1274" si="129">TRUNC(E1273*F1273,2)</f>
        <v>0</v>
      </c>
      <c r="H1273" s="674"/>
    </row>
    <row r="1274" spans="1:8" ht="18" x14ac:dyDescent="0.2">
      <c r="A1274" s="715" t="s">
        <v>118</v>
      </c>
      <c r="B1274" s="716" t="s">
        <v>1471</v>
      </c>
      <c r="C1274" s="732" t="s">
        <v>1472</v>
      </c>
      <c r="D1274" s="718" t="s">
        <v>97</v>
      </c>
      <c r="E1274" s="718">
        <v>0.08</v>
      </c>
      <c r="F1274" s="743"/>
      <c r="G1274" s="720">
        <f t="shared" si="129"/>
        <v>0</v>
      </c>
      <c r="H1274" s="674"/>
    </row>
    <row r="1275" spans="1:8" ht="18" x14ac:dyDescent="0.2">
      <c r="A1275" s="722" t="s">
        <v>150</v>
      </c>
      <c r="B1275" s="723"/>
      <c r="C1275" s="723"/>
      <c r="D1275" s="723"/>
      <c r="E1275" s="723"/>
      <c r="F1275" s="724"/>
      <c r="G1275" s="725">
        <f>SUM(G1273:G1274)</f>
        <v>0</v>
      </c>
      <c r="H1275" s="674"/>
    </row>
    <row r="1276" spans="1:8" ht="18" x14ac:dyDescent="0.2">
      <c r="A1276" s="727"/>
      <c r="B1276" s="711"/>
      <c r="C1276" s="711"/>
      <c r="D1276" s="711"/>
      <c r="E1276" s="711"/>
      <c r="F1276" s="719"/>
      <c r="G1276" s="728"/>
    </row>
    <row r="1277" spans="1:8" ht="36" x14ac:dyDescent="0.25">
      <c r="A1277" s="703" t="s">
        <v>226</v>
      </c>
      <c r="B1277" s="704" t="s">
        <v>1211</v>
      </c>
      <c r="C1277" s="726" t="s">
        <v>1435</v>
      </c>
      <c r="D1277" s="706" t="s">
        <v>14</v>
      </c>
      <c r="E1277" s="707"/>
      <c r="F1277" s="708"/>
      <c r="G1277" s="709">
        <f>G1283</f>
        <v>0</v>
      </c>
    </row>
    <row r="1278" spans="1:8" ht="18" x14ac:dyDescent="0.2">
      <c r="A1278" s="710"/>
      <c r="B1278" s="711"/>
      <c r="C1278" s="711"/>
      <c r="D1278" s="711"/>
      <c r="E1278" s="711"/>
      <c r="F1278" s="711"/>
      <c r="G1278" s="712"/>
    </row>
    <row r="1279" spans="1:8" ht="18" x14ac:dyDescent="0.2">
      <c r="A1279" s="713" t="s">
        <v>145</v>
      </c>
      <c r="B1279" s="714"/>
      <c r="C1279" s="711" t="s">
        <v>96</v>
      </c>
      <c r="D1279" s="711" t="s">
        <v>146</v>
      </c>
      <c r="E1279" s="711" t="s">
        <v>147</v>
      </c>
      <c r="F1279" s="711" t="s">
        <v>148</v>
      </c>
      <c r="G1279" s="712" t="s">
        <v>149</v>
      </c>
    </row>
    <row r="1280" spans="1:8" ht="18" x14ac:dyDescent="0.2">
      <c r="A1280" s="715" t="s">
        <v>1932</v>
      </c>
      <c r="B1280" s="716" t="s">
        <v>2027</v>
      </c>
      <c r="C1280" s="732" t="s">
        <v>2028</v>
      </c>
      <c r="D1280" s="738" t="s">
        <v>14</v>
      </c>
      <c r="E1280" s="738">
        <v>1</v>
      </c>
      <c r="F1280" s="743"/>
      <c r="G1280" s="720">
        <f t="shared" ref="G1280:G1282" si="130">TRUNC(E1280*F1280,2)</f>
        <v>0</v>
      </c>
    </row>
    <row r="1281" spans="1:7" ht="36" x14ac:dyDescent="0.2">
      <c r="A1281" s="715" t="s">
        <v>118</v>
      </c>
      <c r="B1281" s="716" t="s">
        <v>1781</v>
      </c>
      <c r="C1281" s="732" t="s">
        <v>1782</v>
      </c>
      <c r="D1281" s="718" t="s">
        <v>97</v>
      </c>
      <c r="E1281" s="718">
        <v>2.7400000000000001E-2</v>
      </c>
      <c r="F1281" s="743"/>
      <c r="G1281" s="720">
        <f t="shared" si="130"/>
        <v>0</v>
      </c>
    </row>
    <row r="1282" spans="1:7" ht="18" x14ac:dyDescent="0.2">
      <c r="A1282" s="715" t="s">
        <v>118</v>
      </c>
      <c r="B1282" s="716" t="s">
        <v>1741</v>
      </c>
      <c r="C1282" s="732" t="s">
        <v>1742</v>
      </c>
      <c r="D1282" s="718" t="s">
        <v>97</v>
      </c>
      <c r="E1282" s="718">
        <v>2.7400000000000001E-2</v>
      </c>
      <c r="F1282" s="743"/>
      <c r="G1282" s="720">
        <f t="shared" si="130"/>
        <v>0</v>
      </c>
    </row>
    <row r="1283" spans="1:7" ht="18" x14ac:dyDescent="0.2">
      <c r="A1283" s="722" t="s">
        <v>150</v>
      </c>
      <c r="B1283" s="723"/>
      <c r="C1283" s="723"/>
      <c r="D1283" s="723"/>
      <c r="E1283" s="723"/>
      <c r="F1283" s="724"/>
      <c r="G1283" s="725">
        <f>SUM(G1280:G1282)</f>
        <v>0</v>
      </c>
    </row>
    <row r="1284" spans="1:7" ht="18" x14ac:dyDescent="0.2">
      <c r="A1284" s="727"/>
      <c r="B1284" s="711"/>
      <c r="C1284" s="711"/>
      <c r="D1284" s="711"/>
      <c r="E1284" s="711"/>
      <c r="F1284" s="719"/>
      <c r="G1284" s="728"/>
    </row>
    <row r="1285" spans="1:7" ht="72" x14ac:dyDescent="0.25">
      <c r="A1285" s="703" t="s">
        <v>226</v>
      </c>
      <c r="B1285" s="704" t="s">
        <v>565</v>
      </c>
      <c r="C1285" s="726" t="s">
        <v>1436</v>
      </c>
      <c r="D1285" s="706" t="s">
        <v>14</v>
      </c>
      <c r="E1285" s="707"/>
      <c r="F1285" s="708"/>
      <c r="G1285" s="709">
        <f>G1292</f>
        <v>0</v>
      </c>
    </row>
    <row r="1286" spans="1:7" ht="18" x14ac:dyDescent="0.2">
      <c r="A1286" s="710"/>
      <c r="B1286" s="711"/>
      <c r="C1286" s="711"/>
      <c r="D1286" s="711"/>
      <c r="E1286" s="711"/>
      <c r="F1286" s="711"/>
      <c r="G1286" s="712"/>
    </row>
    <row r="1287" spans="1:7" ht="18" x14ac:dyDescent="0.2">
      <c r="A1287" s="713" t="s">
        <v>145</v>
      </c>
      <c r="B1287" s="714"/>
      <c r="C1287" s="711" t="s">
        <v>96</v>
      </c>
      <c r="D1287" s="711" t="s">
        <v>146</v>
      </c>
      <c r="E1287" s="711" t="s">
        <v>147</v>
      </c>
      <c r="F1287" s="711" t="s">
        <v>148</v>
      </c>
      <c r="G1287" s="712" t="s">
        <v>149</v>
      </c>
    </row>
    <row r="1288" spans="1:7" ht="18" x14ac:dyDescent="0.2">
      <c r="A1288" s="715" t="s">
        <v>1446</v>
      </c>
      <c r="B1288" s="716" t="s">
        <v>1926</v>
      </c>
      <c r="C1288" s="732" t="s">
        <v>1927</v>
      </c>
      <c r="D1288" s="718" t="s">
        <v>1452</v>
      </c>
      <c r="E1288" s="718">
        <v>8.9999999999999993E-3</v>
      </c>
      <c r="F1288" s="743"/>
      <c r="G1288" s="720">
        <f t="shared" ref="G1288:G1291" si="131">TRUNC(E1288*F1288,2)</f>
        <v>0</v>
      </c>
    </row>
    <row r="1289" spans="1:7" ht="36" x14ac:dyDescent="0.2">
      <c r="A1289" s="715" t="s">
        <v>1446</v>
      </c>
      <c r="B1289" s="716" t="s">
        <v>1928</v>
      </c>
      <c r="C1289" s="732" t="s">
        <v>1929</v>
      </c>
      <c r="D1289" s="718" t="s">
        <v>1452</v>
      </c>
      <c r="E1289" s="718">
        <v>1</v>
      </c>
      <c r="F1289" s="743"/>
      <c r="G1289" s="720">
        <f t="shared" si="131"/>
        <v>0</v>
      </c>
    </row>
    <row r="1290" spans="1:7" ht="36" x14ac:dyDescent="0.2">
      <c r="A1290" s="715" t="s">
        <v>118</v>
      </c>
      <c r="B1290" s="716" t="s">
        <v>1465</v>
      </c>
      <c r="C1290" s="732" t="s">
        <v>1466</v>
      </c>
      <c r="D1290" s="718" t="s">
        <v>97</v>
      </c>
      <c r="E1290" s="718">
        <v>0.26</v>
      </c>
      <c r="F1290" s="743"/>
      <c r="G1290" s="720">
        <f t="shared" si="131"/>
        <v>0</v>
      </c>
    </row>
    <row r="1291" spans="1:7" ht="36" x14ac:dyDescent="0.2">
      <c r="A1291" s="715" t="s">
        <v>118</v>
      </c>
      <c r="B1291" s="716" t="s">
        <v>1467</v>
      </c>
      <c r="C1291" s="732" t="s">
        <v>1468</v>
      </c>
      <c r="D1291" s="718" t="s">
        <v>97</v>
      </c>
      <c r="E1291" s="718">
        <v>0.26</v>
      </c>
      <c r="F1291" s="743"/>
      <c r="G1291" s="720">
        <f t="shared" si="131"/>
        <v>0</v>
      </c>
    </row>
    <row r="1292" spans="1:7" ht="18" x14ac:dyDescent="0.2">
      <c r="A1292" s="722" t="s">
        <v>150</v>
      </c>
      <c r="B1292" s="723"/>
      <c r="C1292" s="723"/>
      <c r="D1292" s="723"/>
      <c r="E1292" s="723"/>
      <c r="F1292" s="724"/>
      <c r="G1292" s="725">
        <f>SUM(G1288:G1291)</f>
        <v>0</v>
      </c>
    </row>
    <row r="1293" spans="1:7" ht="18" x14ac:dyDescent="0.2">
      <c r="A1293" s="727"/>
      <c r="B1293" s="711"/>
      <c r="C1293" s="711"/>
      <c r="D1293" s="711"/>
      <c r="E1293" s="711"/>
      <c r="F1293" s="719"/>
      <c r="G1293" s="728"/>
    </row>
    <row r="1294" spans="1:7" x14ac:dyDescent="0.2">
      <c r="A1294" s="729"/>
      <c r="B1294" s="730"/>
      <c r="C1294" s="730"/>
      <c r="D1294" s="730"/>
      <c r="E1294" s="730"/>
      <c r="F1294" s="730"/>
      <c r="G1294" s="731"/>
    </row>
    <row r="1295" spans="1:7" ht="18" x14ac:dyDescent="0.25">
      <c r="A1295" s="703" t="s">
        <v>226</v>
      </c>
      <c r="B1295" s="704" t="s">
        <v>1434</v>
      </c>
      <c r="C1295" s="726" t="s">
        <v>1945</v>
      </c>
      <c r="D1295" s="706" t="s">
        <v>14</v>
      </c>
      <c r="E1295" s="707"/>
      <c r="F1295" s="708"/>
      <c r="G1295" s="709">
        <f>G1302</f>
        <v>0</v>
      </c>
    </row>
    <row r="1296" spans="1:7" ht="18" x14ac:dyDescent="0.2">
      <c r="A1296" s="710"/>
      <c r="B1296" s="711"/>
      <c r="C1296" s="711"/>
      <c r="D1296" s="711"/>
      <c r="E1296" s="711"/>
      <c r="F1296" s="711"/>
      <c r="G1296" s="712"/>
    </row>
    <row r="1297" spans="1:7" ht="18" x14ac:dyDescent="0.2">
      <c r="A1297" s="713" t="s">
        <v>145</v>
      </c>
      <c r="B1297" s="714"/>
      <c r="C1297" s="711" t="s">
        <v>96</v>
      </c>
      <c r="D1297" s="711" t="s">
        <v>146</v>
      </c>
      <c r="E1297" s="711" t="s">
        <v>147</v>
      </c>
      <c r="F1297" s="711" t="s">
        <v>148</v>
      </c>
      <c r="G1297" s="712" t="s">
        <v>149</v>
      </c>
    </row>
    <row r="1298" spans="1:7" ht="18" x14ac:dyDescent="0.2">
      <c r="A1298" s="715" t="s">
        <v>1932</v>
      </c>
      <c r="B1298" s="716" t="s">
        <v>1946</v>
      </c>
      <c r="C1298" s="732" t="s">
        <v>1947</v>
      </c>
      <c r="D1298" s="718" t="s">
        <v>1934</v>
      </c>
      <c r="E1298" s="718">
        <v>1</v>
      </c>
      <c r="F1298" s="743"/>
      <c r="G1298" s="720">
        <f t="shared" ref="G1298:G1301" si="132">TRUNC(E1298*F1298,2)</f>
        <v>0</v>
      </c>
    </row>
    <row r="1299" spans="1:7" ht="18" x14ac:dyDescent="0.2">
      <c r="A1299" s="715" t="s">
        <v>1932</v>
      </c>
      <c r="B1299" s="716" t="s">
        <v>1948</v>
      </c>
      <c r="C1299" s="732" t="s">
        <v>1949</v>
      </c>
      <c r="D1299" s="718" t="s">
        <v>1934</v>
      </c>
      <c r="E1299" s="718">
        <v>1</v>
      </c>
      <c r="F1299" s="743"/>
      <c r="G1299" s="720">
        <f t="shared" si="132"/>
        <v>0</v>
      </c>
    </row>
    <row r="1300" spans="1:7" ht="36" x14ac:dyDescent="0.2">
      <c r="A1300" s="715" t="s">
        <v>118</v>
      </c>
      <c r="B1300" s="716" t="s">
        <v>1781</v>
      </c>
      <c r="C1300" s="732" t="s">
        <v>1782</v>
      </c>
      <c r="D1300" s="718" t="s">
        <v>97</v>
      </c>
      <c r="E1300" s="718">
        <v>0.17349999999999999</v>
      </c>
      <c r="F1300" s="743"/>
      <c r="G1300" s="720">
        <f t="shared" si="132"/>
        <v>0</v>
      </c>
    </row>
    <row r="1301" spans="1:7" ht="18" x14ac:dyDescent="0.2">
      <c r="A1301" s="715" t="s">
        <v>118</v>
      </c>
      <c r="B1301" s="716" t="s">
        <v>1741</v>
      </c>
      <c r="C1301" s="732" t="s">
        <v>1742</v>
      </c>
      <c r="D1301" s="718" t="s">
        <v>97</v>
      </c>
      <c r="E1301" s="718">
        <v>0.41649999999999998</v>
      </c>
      <c r="F1301" s="743"/>
      <c r="G1301" s="720">
        <f t="shared" si="132"/>
        <v>0</v>
      </c>
    </row>
    <row r="1302" spans="1:7" ht="18" x14ac:dyDescent="0.2">
      <c r="A1302" s="722" t="s">
        <v>150</v>
      </c>
      <c r="B1302" s="723"/>
      <c r="C1302" s="723"/>
      <c r="D1302" s="723"/>
      <c r="E1302" s="723"/>
      <c r="F1302" s="724"/>
      <c r="G1302" s="725">
        <f>SUM(G1298:G1301)</f>
        <v>0</v>
      </c>
    </row>
    <row r="1303" spans="1:7" x14ac:dyDescent="0.2">
      <c r="A1303" s="729"/>
      <c r="B1303" s="730"/>
      <c r="C1303" s="730"/>
      <c r="D1303" s="730"/>
      <c r="E1303" s="730"/>
      <c r="F1303" s="730"/>
      <c r="G1303" s="731"/>
    </row>
    <row r="1304" spans="1:7" ht="54" x14ac:dyDescent="0.25">
      <c r="A1304" s="703" t="s">
        <v>226</v>
      </c>
      <c r="B1304" s="704" t="s">
        <v>1964</v>
      </c>
      <c r="C1304" s="726" t="s">
        <v>1965</v>
      </c>
      <c r="D1304" s="706" t="s">
        <v>14</v>
      </c>
      <c r="E1304" s="707"/>
      <c r="F1304" s="708"/>
      <c r="G1304" s="709">
        <f>G1312</f>
        <v>0</v>
      </c>
    </row>
    <row r="1305" spans="1:7" ht="18" x14ac:dyDescent="0.2">
      <c r="A1305" s="710"/>
      <c r="B1305" s="711"/>
      <c r="C1305" s="711"/>
      <c r="D1305" s="711"/>
      <c r="E1305" s="711"/>
      <c r="F1305" s="711"/>
      <c r="G1305" s="712"/>
    </row>
    <row r="1306" spans="1:7" ht="18" x14ac:dyDescent="0.2">
      <c r="A1306" s="713" t="s">
        <v>145</v>
      </c>
      <c r="B1306" s="714"/>
      <c r="C1306" s="711" t="s">
        <v>96</v>
      </c>
      <c r="D1306" s="711" t="s">
        <v>146</v>
      </c>
      <c r="E1306" s="711" t="s">
        <v>147</v>
      </c>
      <c r="F1306" s="711" t="s">
        <v>148</v>
      </c>
      <c r="G1306" s="712" t="s">
        <v>149</v>
      </c>
    </row>
    <row r="1307" spans="1:7" ht="54" x14ac:dyDescent="0.2">
      <c r="A1307" s="715" t="s">
        <v>1974</v>
      </c>
      <c r="B1307" s="716" t="s">
        <v>1966</v>
      </c>
      <c r="C1307" s="732" t="s">
        <v>1967</v>
      </c>
      <c r="D1307" s="718" t="s">
        <v>14</v>
      </c>
      <c r="E1307" s="718">
        <v>1</v>
      </c>
      <c r="F1307" s="743"/>
      <c r="G1307" s="720">
        <f t="shared" ref="G1307:G1311" si="133">TRUNC(E1307*F1307,2)</f>
        <v>0</v>
      </c>
    </row>
    <row r="1308" spans="1:7" ht="36" x14ac:dyDescent="0.2">
      <c r="A1308" s="715" t="s">
        <v>1974</v>
      </c>
      <c r="B1308" s="716" t="s">
        <v>1968</v>
      </c>
      <c r="C1308" s="732" t="s">
        <v>1969</v>
      </c>
      <c r="D1308" s="718" t="s">
        <v>14</v>
      </c>
      <c r="E1308" s="718">
        <v>2</v>
      </c>
      <c r="F1308" s="743"/>
      <c r="G1308" s="720">
        <f t="shared" si="133"/>
        <v>0</v>
      </c>
    </row>
    <row r="1309" spans="1:7" ht="54" x14ac:dyDescent="0.2">
      <c r="A1309" s="715" t="s">
        <v>119</v>
      </c>
      <c r="B1309" s="716" t="s">
        <v>1970</v>
      </c>
      <c r="C1309" s="732" t="s">
        <v>1971</v>
      </c>
      <c r="D1309" s="718" t="s">
        <v>14</v>
      </c>
      <c r="E1309" s="718">
        <v>1</v>
      </c>
      <c r="F1309" s="743"/>
      <c r="G1309" s="720">
        <f t="shared" si="133"/>
        <v>0</v>
      </c>
    </row>
    <row r="1310" spans="1:7" ht="36" x14ac:dyDescent="0.2">
      <c r="A1310" s="715" t="s">
        <v>118</v>
      </c>
      <c r="B1310" s="716" t="s">
        <v>1781</v>
      </c>
      <c r="C1310" s="732" t="s">
        <v>1782</v>
      </c>
      <c r="D1310" s="718" t="s">
        <v>97</v>
      </c>
      <c r="E1310" s="718">
        <v>0.17269999999999999</v>
      </c>
      <c r="F1310" s="743"/>
      <c r="G1310" s="720">
        <f t="shared" si="133"/>
        <v>0</v>
      </c>
    </row>
    <row r="1311" spans="1:7" ht="18" x14ac:dyDescent="0.2">
      <c r="A1311" s="715" t="s">
        <v>118</v>
      </c>
      <c r="B1311" s="716" t="s">
        <v>1741</v>
      </c>
      <c r="C1311" s="732" t="s">
        <v>1742</v>
      </c>
      <c r="D1311" s="718" t="s">
        <v>97</v>
      </c>
      <c r="E1311" s="718">
        <v>0.41439999999999999</v>
      </c>
      <c r="F1311" s="743"/>
      <c r="G1311" s="720">
        <f t="shared" si="133"/>
        <v>0</v>
      </c>
    </row>
    <row r="1312" spans="1:7" ht="18" x14ac:dyDescent="0.2">
      <c r="A1312" s="722" t="s">
        <v>150</v>
      </c>
      <c r="B1312" s="723"/>
      <c r="C1312" s="723"/>
      <c r="D1312" s="723"/>
      <c r="E1312" s="723"/>
      <c r="F1312" s="724"/>
      <c r="G1312" s="725">
        <f>SUM(G1307:G1311)</f>
        <v>0</v>
      </c>
    </row>
    <row r="1313" spans="1:7" x14ac:dyDescent="0.2">
      <c r="A1313" s="729"/>
      <c r="B1313" s="730"/>
      <c r="C1313" s="730"/>
      <c r="D1313" s="730"/>
      <c r="E1313" s="730"/>
      <c r="F1313" s="730"/>
      <c r="G1313" s="731"/>
    </row>
    <row r="1314" spans="1:7" ht="72" x14ac:dyDescent="0.25">
      <c r="A1314" s="703" t="s">
        <v>226</v>
      </c>
      <c r="B1314" s="704" t="s">
        <v>2029</v>
      </c>
      <c r="C1314" s="726" t="s">
        <v>322</v>
      </c>
      <c r="D1314" s="706" t="s">
        <v>14</v>
      </c>
      <c r="E1314" s="707"/>
      <c r="F1314" s="708"/>
      <c r="G1314" s="709">
        <f>G1328</f>
        <v>0</v>
      </c>
    </row>
    <row r="1315" spans="1:7" ht="18" x14ac:dyDescent="0.2">
      <c r="A1315" s="710"/>
      <c r="B1315" s="711"/>
      <c r="C1315" s="711"/>
      <c r="D1315" s="711"/>
      <c r="E1315" s="711"/>
      <c r="F1315" s="711"/>
      <c r="G1315" s="712"/>
    </row>
    <row r="1316" spans="1:7" ht="18" x14ac:dyDescent="0.2">
      <c r="A1316" s="713" t="s">
        <v>145</v>
      </c>
      <c r="B1316" s="714"/>
      <c r="C1316" s="711" t="s">
        <v>96</v>
      </c>
      <c r="D1316" s="711" t="s">
        <v>146</v>
      </c>
      <c r="E1316" s="711" t="s">
        <v>147</v>
      </c>
      <c r="F1316" s="711" t="s">
        <v>148</v>
      </c>
      <c r="G1316" s="712" t="s">
        <v>149</v>
      </c>
    </row>
    <row r="1317" spans="1:7" ht="36" x14ac:dyDescent="0.2">
      <c r="A1317" s="715" t="s">
        <v>1446</v>
      </c>
      <c r="B1317" s="716" t="s">
        <v>1975</v>
      </c>
      <c r="C1317" s="732" t="s">
        <v>1984</v>
      </c>
      <c r="D1317" s="718" t="s">
        <v>99</v>
      </c>
      <c r="E1317" s="718">
        <v>1.8177E-3</v>
      </c>
      <c r="F1317" s="743"/>
      <c r="G1317" s="720">
        <f t="shared" ref="G1317:G1327" si="134">TRUNC(E1317*F1317,2)</f>
        <v>0</v>
      </c>
    </row>
    <row r="1318" spans="1:7" ht="36" x14ac:dyDescent="0.2">
      <c r="A1318" s="715" t="s">
        <v>1446</v>
      </c>
      <c r="B1318" s="716" t="s">
        <v>1976</v>
      </c>
      <c r="C1318" s="732" t="s">
        <v>1985</v>
      </c>
      <c r="D1318" s="718" t="s">
        <v>99</v>
      </c>
      <c r="E1318" s="718">
        <v>6.424E-3</v>
      </c>
      <c r="F1318" s="743"/>
      <c r="G1318" s="720">
        <f t="shared" si="134"/>
        <v>0</v>
      </c>
    </row>
    <row r="1319" spans="1:7" ht="36" x14ac:dyDescent="0.2">
      <c r="A1319" s="715" t="s">
        <v>1446</v>
      </c>
      <c r="B1319" s="716" t="s">
        <v>1977</v>
      </c>
      <c r="C1319" s="732" t="s">
        <v>1986</v>
      </c>
      <c r="D1319" s="718" t="s">
        <v>99</v>
      </c>
      <c r="E1319" s="718">
        <v>0.51673250000000004</v>
      </c>
      <c r="F1319" s="743"/>
      <c r="G1319" s="720">
        <f t="shared" si="134"/>
        <v>0</v>
      </c>
    </row>
    <row r="1320" spans="1:7" ht="36" x14ac:dyDescent="0.2">
      <c r="A1320" s="715" t="s">
        <v>1446</v>
      </c>
      <c r="B1320" s="716" t="s">
        <v>1978</v>
      </c>
      <c r="C1320" s="732" t="s">
        <v>1987</v>
      </c>
      <c r="D1320" s="718" t="s">
        <v>99</v>
      </c>
      <c r="E1320" s="718">
        <v>0.56602580000000002</v>
      </c>
      <c r="F1320" s="743"/>
      <c r="G1320" s="720">
        <f t="shared" si="134"/>
        <v>0</v>
      </c>
    </row>
    <row r="1321" spans="1:7" ht="36" x14ac:dyDescent="0.2">
      <c r="A1321" s="715" t="s">
        <v>118</v>
      </c>
      <c r="B1321" s="716" t="s">
        <v>1979</v>
      </c>
      <c r="C1321" s="732" t="s">
        <v>1988</v>
      </c>
      <c r="D1321" s="718" t="s">
        <v>97</v>
      </c>
      <c r="E1321" s="718">
        <v>8.3620000000000005E-4</v>
      </c>
      <c r="F1321" s="743"/>
      <c r="G1321" s="720">
        <f t="shared" si="134"/>
        <v>0</v>
      </c>
    </row>
    <row r="1322" spans="1:7" ht="36" x14ac:dyDescent="0.2">
      <c r="A1322" s="715" t="s">
        <v>118</v>
      </c>
      <c r="B1322" s="716" t="s">
        <v>1621</v>
      </c>
      <c r="C1322" s="732" t="s">
        <v>1622</v>
      </c>
      <c r="D1322" s="718" t="s">
        <v>97</v>
      </c>
      <c r="E1322" s="718">
        <v>2.3666E-3</v>
      </c>
      <c r="F1322" s="743"/>
      <c r="G1322" s="720">
        <f t="shared" si="134"/>
        <v>0</v>
      </c>
    </row>
    <row r="1323" spans="1:7" ht="18" x14ac:dyDescent="0.2">
      <c r="A1323" s="715" t="s">
        <v>118</v>
      </c>
      <c r="B1323" s="716" t="s">
        <v>1801</v>
      </c>
      <c r="C1323" s="732" t="s">
        <v>1802</v>
      </c>
      <c r="D1323" s="718" t="s">
        <v>97</v>
      </c>
      <c r="E1323" s="718">
        <v>4.9857E-3</v>
      </c>
      <c r="F1323" s="743"/>
      <c r="G1323" s="720">
        <f t="shared" si="134"/>
        <v>0</v>
      </c>
    </row>
    <row r="1324" spans="1:7" ht="54" x14ac:dyDescent="0.2">
      <c r="A1324" s="715" t="s">
        <v>118</v>
      </c>
      <c r="B1324" s="716" t="s">
        <v>1980</v>
      </c>
      <c r="C1324" s="732" t="s">
        <v>1989</v>
      </c>
      <c r="D1324" s="718" t="s">
        <v>1557</v>
      </c>
      <c r="E1324" s="718">
        <v>6.6270000000000001E-4</v>
      </c>
      <c r="F1324" s="743"/>
      <c r="G1324" s="720">
        <f t="shared" si="134"/>
        <v>0</v>
      </c>
    </row>
    <row r="1325" spans="1:7" ht="54" x14ac:dyDescent="0.2">
      <c r="A1325" s="715" t="s">
        <v>118</v>
      </c>
      <c r="B1325" s="716" t="s">
        <v>1981</v>
      </c>
      <c r="C1325" s="732" t="s">
        <v>1990</v>
      </c>
      <c r="D1325" s="718" t="s">
        <v>1586</v>
      </c>
      <c r="E1325" s="718">
        <v>5.2070000000000003E-4</v>
      </c>
      <c r="F1325" s="743"/>
      <c r="G1325" s="720">
        <f t="shared" si="134"/>
        <v>0</v>
      </c>
    </row>
    <row r="1326" spans="1:7" ht="36" x14ac:dyDescent="0.2">
      <c r="A1326" s="715" t="s">
        <v>118</v>
      </c>
      <c r="B1326" s="716" t="s">
        <v>1982</v>
      </c>
      <c r="C1326" s="732" t="s">
        <v>1991</v>
      </c>
      <c r="D1326" s="718" t="s">
        <v>109</v>
      </c>
      <c r="E1326" s="718">
        <v>7.8887499999999999E-2</v>
      </c>
      <c r="F1326" s="743"/>
      <c r="G1326" s="720">
        <f t="shared" si="134"/>
        <v>0</v>
      </c>
    </row>
    <row r="1327" spans="1:7" ht="54" x14ac:dyDescent="0.2">
      <c r="A1327" s="715" t="s">
        <v>118</v>
      </c>
      <c r="B1327" s="716" t="s">
        <v>1983</v>
      </c>
      <c r="C1327" s="732" t="s">
        <v>1992</v>
      </c>
      <c r="D1327" s="718" t="s">
        <v>109</v>
      </c>
      <c r="E1327" s="718">
        <v>7.8887499999999999E-2</v>
      </c>
      <c r="F1327" s="743"/>
      <c r="G1327" s="720">
        <f t="shared" si="134"/>
        <v>0</v>
      </c>
    </row>
    <row r="1328" spans="1:7" ht="18.75" thickBot="1" x14ac:dyDescent="0.25">
      <c r="A1328" s="739" t="s">
        <v>150</v>
      </c>
      <c r="B1328" s="740"/>
      <c r="C1328" s="740"/>
      <c r="D1328" s="740"/>
      <c r="E1328" s="740"/>
      <c r="F1328" s="741"/>
      <c r="G1328" s="742">
        <f>SUM(G1317:G1327)</f>
        <v>0</v>
      </c>
    </row>
    <row r="1330" spans="3:7" x14ac:dyDescent="0.2">
      <c r="G1330" s="27"/>
    </row>
    <row r="1331" spans="3:7" ht="15.75" x14ac:dyDescent="0.2">
      <c r="G1331" s="130"/>
    </row>
    <row r="1332" spans="3:7" x14ac:dyDescent="0.2">
      <c r="G1332" s="131"/>
    </row>
    <row r="1333" spans="3:7" x14ac:dyDescent="0.2">
      <c r="G1333" s="131"/>
    </row>
    <row r="1334" spans="3:7" x14ac:dyDescent="0.2">
      <c r="C1334" s="5"/>
      <c r="D1334" s="5"/>
      <c r="E1334" s="5"/>
      <c r="F1334" s="5"/>
    </row>
    <row r="1335" spans="3:7" ht="15.75" x14ac:dyDescent="0.2">
      <c r="C1335" s="119"/>
      <c r="D1335" s="130"/>
      <c r="E1335" s="130"/>
      <c r="F1335" s="130"/>
    </row>
    <row r="1336" spans="3:7" ht="15" x14ac:dyDescent="0.2">
      <c r="C1336" s="127"/>
      <c r="D1336" s="131"/>
      <c r="E1336" s="131"/>
      <c r="F1336" s="132"/>
    </row>
    <row r="1337" spans="3:7" ht="15" x14ac:dyDescent="0.2">
      <c r="C1337" s="126"/>
      <c r="D1337" s="131"/>
      <c r="E1337" s="131"/>
      <c r="F1337" s="132"/>
    </row>
  </sheetData>
  <sheetProtection algorithmName="SHA-512" hashValue="pRTUIxPuFprIkWqcTrlZ9gk0Uam/0ZAfehAGcBMvGpbthMvGE6AB7kGpeMtyWf05QR4mpRwEfdiRHFhIQ+Y9Ng==" saltValue="bxEDb7xGmpHCt09iyPCgVg==" spinCount="100000" sheet="1" objects="1" scenarios="1" formatCells="0" formatColumns="0" formatRows="0" insertColumns="0" insertRows="0" deleteColumns="0" deleteRows="0"/>
  <autoFilter ref="A13:G1328" xr:uid="{00000000-0001-0000-0300-000000000000}"/>
  <mergeCells count="11">
    <mergeCell ref="C6:E6"/>
    <mergeCell ref="A1:A5"/>
    <mergeCell ref="B1:G1"/>
    <mergeCell ref="B2:G2"/>
    <mergeCell ref="B3:F3"/>
    <mergeCell ref="B4:G4"/>
    <mergeCell ref="A8:B8"/>
    <mergeCell ref="C8:D8"/>
    <mergeCell ref="A10:B10"/>
    <mergeCell ref="C10:D10"/>
    <mergeCell ref="A14:G14"/>
  </mergeCells>
  <pageMargins left="0.70866141732283472" right="0.51181102362204722" top="0.78740157480314965" bottom="0.78740157480314965" header="0.31496062992125984" footer="0.31496062992125984"/>
  <pageSetup paperSize="9" scale="4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7"/>
  <sheetViews>
    <sheetView view="pageBreakPreview" topLeftCell="A25" zoomScaleNormal="100" zoomScaleSheetLayoutView="100" workbookViewId="0">
      <selection activeCell="B54" sqref="B54"/>
    </sheetView>
  </sheetViews>
  <sheetFormatPr defaultColWidth="14.42578125" defaultRowHeight="15" customHeight="1" x14ac:dyDescent="0.2"/>
  <cols>
    <col min="1" max="1" width="14" style="49" customWidth="1"/>
    <col min="2" max="2" width="79.28515625" style="49" customWidth="1"/>
    <col min="3" max="3" width="29.5703125" style="49" customWidth="1"/>
    <col min="4" max="4" width="21.7109375" style="49" customWidth="1"/>
    <col min="5" max="5" width="15" style="49" bestFit="1" customWidth="1"/>
    <col min="6" max="26" width="9.140625" style="49" customWidth="1"/>
    <col min="27" max="16384" width="14.42578125" style="49"/>
  </cols>
  <sheetData>
    <row r="1" spans="1:26" ht="7.5" customHeight="1" thickBot="1" x14ac:dyDescent="0.25">
      <c r="A1" s="46"/>
      <c r="B1" s="47"/>
      <c r="C1" s="47"/>
      <c r="D1" s="47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</row>
    <row r="2" spans="1:26" ht="18" customHeight="1" x14ac:dyDescent="0.2">
      <c r="A2" s="50"/>
      <c r="B2" s="233"/>
      <c r="C2" s="233"/>
      <c r="D2" s="234"/>
      <c r="E2" s="51"/>
      <c r="F2" s="51"/>
      <c r="G2" s="51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</row>
    <row r="3" spans="1:26" ht="3" customHeight="1" x14ac:dyDescent="0.4">
      <c r="A3" s="7"/>
      <c r="B3" s="40"/>
      <c r="C3" s="40"/>
      <c r="D3" s="99"/>
      <c r="E3" s="40"/>
      <c r="F3" s="40"/>
      <c r="G3" s="40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</row>
    <row r="4" spans="1:26" ht="18" customHeight="1" x14ac:dyDescent="0.2">
      <c r="A4" s="8"/>
      <c r="B4" s="164"/>
      <c r="C4" s="164"/>
      <c r="D4" s="165"/>
      <c r="E4" s="41"/>
      <c r="F4" s="41"/>
      <c r="G4" s="41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</row>
    <row r="5" spans="1:26" ht="18" customHeight="1" x14ac:dyDescent="0.2">
      <c r="A5" s="8"/>
      <c r="B5" s="166"/>
      <c r="C5" s="166"/>
      <c r="D5" s="167"/>
      <c r="E5" s="42"/>
      <c r="F5" s="42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</row>
    <row r="6" spans="1:26" ht="18" customHeight="1" thickBot="1" x14ac:dyDescent="0.25">
      <c r="A6" s="9"/>
      <c r="B6" s="10"/>
      <c r="C6" s="100"/>
      <c r="D6" s="101"/>
      <c r="E6" s="11"/>
      <c r="F6" s="52"/>
      <c r="G6" s="11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</row>
    <row r="7" spans="1:26" ht="18" customHeight="1" x14ac:dyDescent="0.2">
      <c r="A7" s="33" t="s">
        <v>0</v>
      </c>
      <c r="B7" s="39" t="str">
        <f>Orçamento!B6</f>
        <v>CRECHE MARISTELA</v>
      </c>
      <c r="C7" s="39"/>
      <c r="D7" s="57"/>
      <c r="E7" s="11"/>
      <c r="F7" s="1"/>
      <c r="G7" s="1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</row>
    <row r="8" spans="1:26" ht="18" customHeight="1" x14ac:dyDescent="0.2">
      <c r="A8" s="35"/>
      <c r="B8" s="34"/>
      <c r="C8" s="36"/>
      <c r="D8" s="58"/>
      <c r="E8" s="11"/>
      <c r="F8" s="1"/>
      <c r="G8" s="1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</row>
    <row r="9" spans="1:26" ht="18" customHeight="1" x14ac:dyDescent="0.2">
      <c r="A9" s="37" t="str">
        <f xml:space="preserve"> "Tipo de Intervenção: " &amp;Orçamento!C8</f>
        <v>Tipo de Intervenção: CONSTRUÇÃO DE CRECHE</v>
      </c>
      <c r="B9" s="39"/>
      <c r="C9" s="39" t="str">
        <f>Orçamento!F8</f>
        <v>Área de intervenção:</v>
      </c>
      <c r="D9" s="646">
        <f>Orçamento!I8</f>
        <v>2110.6999999999998</v>
      </c>
      <c r="E9" s="11"/>
      <c r="F9" s="168"/>
      <c r="G9" s="16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</row>
    <row r="10" spans="1:26" ht="18" customHeight="1" x14ac:dyDescent="0.2">
      <c r="A10" s="37"/>
      <c r="B10" s="38"/>
      <c r="C10" s="44" t="s">
        <v>3</v>
      </c>
      <c r="D10" s="45">
        <f>Orçamento!I10</f>
        <v>0</v>
      </c>
      <c r="E10" s="11"/>
      <c r="F10" s="13"/>
      <c r="G10" s="14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</row>
    <row r="11" spans="1:26" ht="18" customHeight="1" thickBot="1" x14ac:dyDescent="0.25">
      <c r="A11" s="37" t="s">
        <v>2</v>
      </c>
      <c r="B11" s="39" t="str">
        <f>Orçamento!B10</f>
        <v>RUA PRAIA DE ITAPUÃ - JARDIM MARISTELA, ITAPEVI - SP - CEP: 06663-210</v>
      </c>
      <c r="C11" s="647" t="str">
        <f>Orçamento!F12</f>
        <v>Invest./Área:</v>
      </c>
      <c r="D11" s="266">
        <f>Orçamento!I12</f>
        <v>0</v>
      </c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</row>
    <row r="12" spans="1:26" ht="18" customHeight="1" thickBot="1" x14ac:dyDescent="0.25">
      <c r="A12" s="59"/>
      <c r="B12" s="60"/>
      <c r="C12" s="61"/>
      <c r="D12" s="62"/>
      <c r="E12" s="11"/>
      <c r="F12" s="14"/>
      <c r="G12" s="14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</row>
    <row r="13" spans="1:26" ht="18" customHeight="1" thickBot="1" x14ac:dyDescent="0.25">
      <c r="A13" s="261"/>
      <c r="B13" s="648"/>
      <c r="C13" s="648"/>
      <c r="D13" s="649"/>
      <c r="E13" s="107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</row>
    <row r="14" spans="1:26" ht="39.75" customHeight="1" x14ac:dyDescent="0.2">
      <c r="A14" s="63" t="s">
        <v>100</v>
      </c>
      <c r="B14" s="64" t="s">
        <v>101</v>
      </c>
      <c r="C14" s="64" t="s">
        <v>127</v>
      </c>
      <c r="D14" s="65" t="s">
        <v>11</v>
      </c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</row>
    <row r="15" spans="1:26" ht="19.5" customHeight="1" x14ac:dyDescent="0.2">
      <c r="A15" s="66">
        <v>1</v>
      </c>
      <c r="B15" s="67" t="str">
        <f>VLOOKUP(A15,Orçamento!$A$15:$J$559,4,TRUE)</f>
        <v>SERVIÇOS PRELIMINARES</v>
      </c>
      <c r="C15" s="106">
        <f>VLOOKUP(A15,Orçamento!$A$15:$J$559,5,0)</f>
        <v>0</v>
      </c>
      <c r="D15" s="68" t="e">
        <f>C15/$C$39</f>
        <v>#DIV/0!</v>
      </c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</row>
    <row r="16" spans="1:26" ht="19.5" customHeight="1" x14ac:dyDescent="0.2">
      <c r="A16" s="66">
        <v>2</v>
      </c>
      <c r="B16" s="67" t="str">
        <f>VLOOKUP(A16,Orçamento!$A$15:$J$559,4,TRUE)</f>
        <v>MOVIMENTO DE TERRA PARA FUNDAÇÕES</v>
      </c>
      <c r="C16" s="106">
        <f>VLOOKUP(A16,Orçamento!$A$15:$J$559,5,0)</f>
        <v>0</v>
      </c>
      <c r="D16" s="68" t="e">
        <f t="shared" ref="D16:D37" si="0">C16/$C$39</f>
        <v>#DIV/0!</v>
      </c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</row>
    <row r="17" spans="1:26" ht="19.5" customHeight="1" x14ac:dyDescent="0.2">
      <c r="A17" s="66">
        <v>3</v>
      </c>
      <c r="B17" s="67" t="str">
        <f>VLOOKUP(A17,Orçamento!$A$15:$J$559,4,TRUE)</f>
        <v>FUNDAÇÕES</v>
      </c>
      <c r="C17" s="106">
        <f>VLOOKUP(A17,Orçamento!$A$15:$J$559,5,0)</f>
        <v>0</v>
      </c>
      <c r="D17" s="68" t="e">
        <f t="shared" si="0"/>
        <v>#DIV/0!</v>
      </c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</row>
    <row r="18" spans="1:26" ht="19.5" customHeight="1" x14ac:dyDescent="0.2">
      <c r="A18" s="66">
        <v>4</v>
      </c>
      <c r="B18" s="67" t="str">
        <f>VLOOKUP(A18,Orçamento!$A$15:$J$559,4,TRUE)</f>
        <v>SUPERESTRUTURA</v>
      </c>
      <c r="C18" s="106">
        <f>VLOOKUP(A18,Orçamento!$A$15:$J$559,5,0)</f>
        <v>0</v>
      </c>
      <c r="D18" s="68" t="e">
        <f t="shared" si="0"/>
        <v>#DIV/0!</v>
      </c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</row>
    <row r="19" spans="1:26" ht="19.5" customHeight="1" x14ac:dyDescent="0.2">
      <c r="A19" s="66">
        <v>5</v>
      </c>
      <c r="B19" s="67" t="str">
        <f>VLOOKUP(A19,Orçamento!$A$15:$J$559,4,TRUE)</f>
        <v>SISTEMA DE VEDAÇÃO VERTICAL</v>
      </c>
      <c r="C19" s="106">
        <f>VLOOKUP(A19,Orçamento!$A$15:$J$559,5,0)</f>
        <v>0</v>
      </c>
      <c r="D19" s="68" t="e">
        <f t="shared" si="0"/>
        <v>#DIV/0!</v>
      </c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</row>
    <row r="20" spans="1:26" ht="19.5" customHeight="1" x14ac:dyDescent="0.2">
      <c r="A20" s="66">
        <v>6</v>
      </c>
      <c r="B20" s="67" t="str">
        <f>VLOOKUP(A20,Orçamento!$A$15:$J$559,4,TRUE)</f>
        <v>ESQUADRIAS</v>
      </c>
      <c r="C20" s="106">
        <f>VLOOKUP(A20,Orçamento!$A$15:$J$559,5,0)</f>
        <v>0</v>
      </c>
      <c r="D20" s="68" t="e">
        <f t="shared" si="0"/>
        <v>#DIV/0!</v>
      </c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</row>
    <row r="21" spans="1:26" ht="19.5" customHeight="1" x14ac:dyDescent="0.2">
      <c r="A21" s="66">
        <v>7</v>
      </c>
      <c r="B21" s="67" t="str">
        <f>VLOOKUP(A21,Orçamento!$A$15:$J$559,4,TRUE)</f>
        <v>SISTEMAS DE COBERTURA</v>
      </c>
      <c r="C21" s="106">
        <f>VLOOKUP(A21,Orçamento!$A$15:$J$559,5,0)</f>
        <v>0</v>
      </c>
      <c r="D21" s="68" t="e">
        <f t="shared" si="0"/>
        <v>#DIV/0!</v>
      </c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</row>
    <row r="22" spans="1:26" ht="19.5" customHeight="1" x14ac:dyDescent="0.2">
      <c r="A22" s="66">
        <v>8</v>
      </c>
      <c r="B22" s="67" t="str">
        <f>VLOOKUP(A22,Orçamento!$A$15:$J$559,4,TRUE)</f>
        <v>IMPERMEABILIZAÇÃO</v>
      </c>
      <c r="C22" s="106">
        <f>VLOOKUP(A22,Orçamento!$A$15:$J$559,5,0)</f>
        <v>0</v>
      </c>
      <c r="D22" s="68" t="e">
        <f t="shared" si="0"/>
        <v>#DIV/0!</v>
      </c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</row>
    <row r="23" spans="1:26" ht="19.5" customHeight="1" x14ac:dyDescent="0.2">
      <c r="A23" s="66">
        <v>9</v>
      </c>
      <c r="B23" s="67" t="str">
        <f>VLOOKUP(A23,Orçamento!$A$15:$J$559,4,TRUE)</f>
        <v>REVESTIMENTOS INTERNO E EXTERNO</v>
      </c>
      <c r="C23" s="106">
        <f>VLOOKUP(A23,Orçamento!$A$15:$J$559,5,0)</f>
        <v>0</v>
      </c>
      <c r="D23" s="68" t="e">
        <f t="shared" si="0"/>
        <v>#DIV/0!</v>
      </c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</row>
    <row r="24" spans="1:26" ht="19.5" customHeight="1" x14ac:dyDescent="0.2">
      <c r="A24" s="66">
        <v>10</v>
      </c>
      <c r="B24" s="67" t="str">
        <f>VLOOKUP(A24,Orçamento!$A$15:$J$559,4,TRUE)</f>
        <v>SISTEMAS DE PISOS</v>
      </c>
      <c r="C24" s="106">
        <f>VLOOKUP(A24,Orçamento!$A$15:$J$559,5,0)</f>
        <v>0</v>
      </c>
      <c r="D24" s="68" t="e">
        <f t="shared" si="0"/>
        <v>#DIV/0!</v>
      </c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</row>
    <row r="25" spans="1:26" ht="19.5" customHeight="1" x14ac:dyDescent="0.2">
      <c r="A25" s="66">
        <v>11</v>
      </c>
      <c r="B25" s="67" t="str">
        <f>VLOOKUP(A25,Orçamento!$A$15:$J$559,4,TRUE)</f>
        <v>PINTURAS E ACABAMENTOS</v>
      </c>
      <c r="C25" s="106">
        <f>VLOOKUP(A25,Orçamento!$A$15:$J$559,5,0)</f>
        <v>0</v>
      </c>
      <c r="D25" s="68" t="e">
        <f t="shared" si="0"/>
        <v>#DIV/0!</v>
      </c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</row>
    <row r="26" spans="1:26" ht="19.5" customHeight="1" x14ac:dyDescent="0.2">
      <c r="A26" s="66">
        <v>12</v>
      </c>
      <c r="B26" s="67" t="str">
        <f>VLOOKUP(A26,Orçamento!$A$15:$J$559,4,TRUE)</f>
        <v>INSTALAÇÃO HIDRÁULICA</v>
      </c>
      <c r="C26" s="106">
        <f>VLOOKUP(A26,Orçamento!$A$15:$J$559,5,0)</f>
        <v>0</v>
      </c>
      <c r="D26" s="68" t="e">
        <f t="shared" si="0"/>
        <v>#DIV/0!</v>
      </c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</row>
    <row r="27" spans="1:26" ht="19.5" customHeight="1" x14ac:dyDescent="0.2">
      <c r="A27" s="66">
        <v>13</v>
      </c>
      <c r="B27" s="67" t="str">
        <f>VLOOKUP(A27,Orçamento!$A$15:$J$559,4,TRUE)</f>
        <v>DRENAGEM DE ÁGUAS PLUVIAIS</v>
      </c>
      <c r="C27" s="106">
        <f>VLOOKUP(A27,Orçamento!$A$15:$J$559,5,0)</f>
        <v>0</v>
      </c>
      <c r="D27" s="68" t="e">
        <f t="shared" si="0"/>
        <v>#DIV/0!</v>
      </c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</row>
    <row r="28" spans="1:26" ht="19.5" customHeight="1" x14ac:dyDescent="0.2">
      <c r="A28" s="66">
        <v>14</v>
      </c>
      <c r="B28" s="67" t="str">
        <f>VLOOKUP(A28,Orçamento!$A$15:$J$559,4,TRUE)</f>
        <v>INSTALAÇÃO SANITÁRIA</v>
      </c>
      <c r="C28" s="106">
        <f>VLOOKUP(A28,Orçamento!$A$15:$J$559,5,0)</f>
        <v>0</v>
      </c>
      <c r="D28" s="68" t="e">
        <f t="shared" si="0"/>
        <v>#DIV/0!</v>
      </c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</row>
    <row r="29" spans="1:26" ht="19.5" customHeight="1" x14ac:dyDescent="0.2">
      <c r="A29" s="66">
        <v>15</v>
      </c>
      <c r="B29" s="67" t="str">
        <f>VLOOKUP(A29,Orçamento!$A$15:$J$559,4,TRUE)</f>
        <v>INSTALAÇÃO DE GÁS COMBUSTÍVEL</v>
      </c>
      <c r="C29" s="106">
        <f>VLOOKUP(A29,Orçamento!$A$15:$J$559,5,0)</f>
        <v>0</v>
      </c>
      <c r="D29" s="68" t="e">
        <f t="shared" si="0"/>
        <v>#DIV/0!</v>
      </c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</row>
    <row r="30" spans="1:26" ht="19.5" customHeight="1" x14ac:dyDescent="0.2">
      <c r="A30" s="66">
        <v>16</v>
      </c>
      <c r="B30" s="67" t="str">
        <f>VLOOKUP(A30,Orçamento!$A$15:$J$559,4,TRUE)</f>
        <v>SISTEMA DE PROTEÇÃO CONTRA INCÊNDIO</v>
      </c>
      <c r="C30" s="106">
        <f>VLOOKUP(A30,Orçamento!$A$15:$J$559,5,0)</f>
        <v>0</v>
      </c>
      <c r="D30" s="68" t="e">
        <f t="shared" si="0"/>
        <v>#DIV/0!</v>
      </c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</row>
    <row r="31" spans="1:26" ht="19.5" customHeight="1" x14ac:dyDescent="0.2">
      <c r="A31" s="66">
        <v>17</v>
      </c>
      <c r="B31" s="67" t="str">
        <f>VLOOKUP(A31,Orçamento!$A$15:$J$559,4,TRUE)</f>
        <v>INSTALAÇÃO ELÉTRICA - 110V</v>
      </c>
      <c r="C31" s="106">
        <f>VLOOKUP(A31,Orçamento!$A$15:$J$559,5,0)</f>
        <v>0</v>
      </c>
      <c r="D31" s="68" t="e">
        <f t="shared" si="0"/>
        <v>#DIV/0!</v>
      </c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</row>
    <row r="32" spans="1:26" ht="19.5" customHeight="1" x14ac:dyDescent="0.2">
      <c r="A32" s="66">
        <v>18</v>
      </c>
      <c r="B32" s="67" t="str">
        <f>VLOOKUP(A32,Orçamento!$A$15:$J$559,4,TRUE)</f>
        <v>INSTALAÇÕES DE CLIMATIZAÇÃO</v>
      </c>
      <c r="C32" s="106">
        <f>VLOOKUP(A32,Orçamento!$A$15:$J$559,5,0)</f>
        <v>0</v>
      </c>
      <c r="D32" s="68" t="e">
        <f t="shared" si="0"/>
        <v>#DIV/0!</v>
      </c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</row>
    <row r="33" spans="1:26" ht="19.5" customHeight="1" x14ac:dyDescent="0.2">
      <c r="A33" s="66">
        <v>19</v>
      </c>
      <c r="B33" s="67" t="str">
        <f>VLOOKUP(A33,Orçamento!$A$15:$J$559,4,TRUE)</f>
        <v>INSTALAÇÕES DE CABEAMENTO ESTRUTURADO</v>
      </c>
      <c r="C33" s="106">
        <f>VLOOKUP(A33,Orçamento!$A$15:$J$559,5,0)</f>
        <v>0</v>
      </c>
      <c r="D33" s="68" t="e">
        <f t="shared" si="0"/>
        <v>#DIV/0!</v>
      </c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</row>
    <row r="34" spans="1:26" ht="19.5" customHeight="1" x14ac:dyDescent="0.2">
      <c r="A34" s="66">
        <v>20</v>
      </c>
      <c r="B34" s="67" t="str">
        <f>VLOOKUP(A34,Orçamento!$A$15:$J$559,4,TRUE)</f>
        <v>SISTEMA DE EXAUSTÃO MECÂNICA</v>
      </c>
      <c r="C34" s="106">
        <f>VLOOKUP(A34,Orçamento!$A$15:$J$559,5,0)</f>
        <v>0</v>
      </c>
      <c r="D34" s="68" t="e">
        <f t="shared" si="0"/>
        <v>#DIV/0!</v>
      </c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</row>
    <row r="35" spans="1:26" ht="19.5" customHeight="1" x14ac:dyDescent="0.2">
      <c r="A35" s="66">
        <v>21</v>
      </c>
      <c r="B35" s="67" t="str">
        <f>VLOOKUP(A35,Orçamento!$A$15:$J$559,4,TRUE)</f>
        <v>SISTEMA DE PROTEÇÃO CONTRA DESCARGAS ATMOSFÉRICAS (SPDA)</v>
      </c>
      <c r="C35" s="106">
        <f>VLOOKUP(A35,Orçamento!$A$15:$J$559,5,0)</f>
        <v>0</v>
      </c>
      <c r="D35" s="68" t="e">
        <f t="shared" si="0"/>
        <v>#DIV/0!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</row>
    <row r="36" spans="1:26" ht="19.5" customHeight="1" x14ac:dyDescent="0.2">
      <c r="A36" s="66">
        <v>22</v>
      </c>
      <c r="B36" s="67" t="str">
        <f>VLOOKUP(A36,Orçamento!$A$15:$J$559,4,TRUE)</f>
        <v>SERVIÇOS COMPLEMENTARES</v>
      </c>
      <c r="C36" s="106">
        <f>VLOOKUP(A36,Orçamento!$A$15:$J$559,5,0)</f>
        <v>0</v>
      </c>
      <c r="D36" s="68" t="e">
        <f t="shared" si="0"/>
        <v>#DIV/0!</v>
      </c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</row>
    <row r="37" spans="1:26" ht="19.5" customHeight="1" x14ac:dyDescent="0.2">
      <c r="A37" s="66">
        <v>23</v>
      </c>
      <c r="B37" s="67" t="str">
        <f>VLOOKUP(A37,Orçamento!$A$15:$J$559,4,TRUE)</f>
        <v>SERVIÇOS FINAIS</v>
      </c>
      <c r="C37" s="106">
        <f>VLOOKUP(A37,Orçamento!$A$15:$J$559,5,0)</f>
        <v>0</v>
      </c>
      <c r="D37" s="68" t="e">
        <f t="shared" si="0"/>
        <v>#DIV/0!</v>
      </c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</row>
    <row r="38" spans="1:26" ht="19.5" customHeight="1" x14ac:dyDescent="0.2">
      <c r="A38" s="143">
        <v>24</v>
      </c>
      <c r="B38" s="67" t="str">
        <f>VLOOKUP(A38,Orçamento!$A$15:$J$594,4,TRUE)</f>
        <v>SERVIÇOS EXTERNOS</v>
      </c>
      <c r="C38" s="106">
        <f>VLOOKUP(A38,Orçamento!$A$15:$J$594,5,0)</f>
        <v>0</v>
      </c>
      <c r="D38" s="68" t="e">
        <f t="shared" ref="D38" si="1">C38/$C$39</f>
        <v>#DIV/0!</v>
      </c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</row>
    <row r="39" spans="1:26" ht="27" customHeight="1" thickBot="1" x14ac:dyDescent="0.25">
      <c r="A39" s="235" t="s">
        <v>102</v>
      </c>
      <c r="B39" s="236"/>
      <c r="C39" s="69">
        <f>SUM(C15:C38)</f>
        <v>0</v>
      </c>
      <c r="D39" s="70" t="e">
        <f>SUM(D15:D38)</f>
        <v>#DIV/0!</v>
      </c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</row>
    <row r="40" spans="1:26" ht="12.75" customHeight="1" x14ac:dyDescent="0.2">
      <c r="A40" s="640"/>
      <c r="B40" s="640"/>
      <c r="C40" s="640"/>
      <c r="D40" s="641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</row>
    <row r="41" spans="1:26" ht="14.25" customHeight="1" x14ac:dyDescent="0.2">
      <c r="A41" s="55"/>
      <c r="B41" s="48"/>
      <c r="C41" s="159"/>
      <c r="D41" s="159"/>
      <c r="E41" s="1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</row>
    <row r="42" spans="1:26" ht="14.25" customHeight="1" x14ac:dyDescent="0.2">
      <c r="A42" s="55"/>
      <c r="B42" s="48"/>
      <c r="C42" s="48"/>
      <c r="D42" s="56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</row>
    <row r="43" spans="1:26" ht="14.25" customHeight="1" x14ac:dyDescent="0.2">
      <c r="A43" s="642"/>
      <c r="B43" s="643"/>
      <c r="D43" s="56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</row>
    <row r="44" spans="1:26" ht="14.25" customHeight="1" x14ac:dyDescent="0.2">
      <c r="A44" s="644"/>
      <c r="B44" s="643"/>
      <c r="C44" s="130"/>
      <c r="D44" s="56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</row>
    <row r="45" spans="1:26" ht="14.25" customHeight="1" x14ac:dyDescent="0.2">
      <c r="A45" s="645"/>
      <c r="B45" s="643"/>
      <c r="C45" s="132"/>
      <c r="D45" s="56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</row>
    <row r="46" spans="1:26" ht="14.25" customHeight="1" x14ac:dyDescent="0.2">
      <c r="A46" s="55"/>
      <c r="C46" s="132"/>
      <c r="D46" s="56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</row>
    <row r="47" spans="1:26" ht="14.25" customHeight="1" x14ac:dyDescent="0.2">
      <c r="A47" s="55"/>
      <c r="D47" s="56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</row>
    <row r="48" spans="1:26" ht="14.25" customHeight="1" x14ac:dyDescent="0.2">
      <c r="A48" s="55"/>
      <c r="D48" s="56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</row>
    <row r="49" spans="1:26" ht="14.25" customHeight="1" x14ac:dyDescent="0.2">
      <c r="A49" s="55"/>
      <c r="B49" s="48"/>
      <c r="C49" s="48"/>
      <c r="D49" s="56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</row>
    <row r="50" spans="1:26" ht="14.25" customHeight="1" x14ac:dyDescent="0.2">
      <c r="A50" s="55"/>
      <c r="B50" s="48"/>
      <c r="C50" s="48"/>
      <c r="D50" s="56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</row>
    <row r="51" spans="1:26" ht="14.25" customHeight="1" x14ac:dyDescent="0.2">
      <c r="A51" s="55"/>
      <c r="B51" s="48"/>
      <c r="C51" s="48"/>
      <c r="D51" s="56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</row>
    <row r="52" spans="1:26" ht="14.25" customHeight="1" x14ac:dyDescent="0.2">
      <c r="A52" s="55"/>
      <c r="B52" s="48"/>
      <c r="C52" s="48"/>
      <c r="D52" s="56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</row>
    <row r="53" spans="1:26" ht="14.25" customHeight="1" x14ac:dyDescent="0.2">
      <c r="A53" s="55"/>
      <c r="B53" s="48"/>
      <c r="C53" s="48"/>
      <c r="D53" s="56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</row>
    <row r="54" spans="1:26" ht="14.25" customHeight="1" x14ac:dyDescent="0.2">
      <c r="A54" s="55"/>
      <c r="B54" s="48"/>
      <c r="C54" s="48"/>
      <c r="D54" s="56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</row>
    <row r="55" spans="1:26" ht="14.25" customHeight="1" x14ac:dyDescent="0.2">
      <c r="A55" s="55"/>
      <c r="B55" s="48"/>
      <c r="C55" s="48"/>
      <c r="D55" s="56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</row>
    <row r="56" spans="1:26" ht="14.25" customHeight="1" x14ac:dyDescent="0.2">
      <c r="A56" s="55"/>
      <c r="B56" s="48"/>
      <c r="C56" s="48"/>
      <c r="D56" s="56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</row>
    <row r="57" spans="1:26" ht="14.25" customHeight="1" x14ac:dyDescent="0.2">
      <c r="A57" s="55"/>
      <c r="B57" s="48"/>
      <c r="C57" s="48"/>
      <c r="D57" s="56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</row>
    <row r="58" spans="1:26" ht="14.25" customHeight="1" x14ac:dyDescent="0.2">
      <c r="A58" s="55"/>
      <c r="B58" s="48"/>
      <c r="C58" s="48"/>
      <c r="D58" s="56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</row>
    <row r="59" spans="1:26" ht="14.25" customHeight="1" x14ac:dyDescent="0.2">
      <c r="A59" s="55"/>
      <c r="B59" s="48"/>
      <c r="C59" s="48"/>
      <c r="D59" s="56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</row>
    <row r="60" spans="1:26" ht="14.25" customHeight="1" x14ac:dyDescent="0.2">
      <c r="A60" s="55"/>
      <c r="B60" s="48"/>
      <c r="C60" s="48"/>
      <c r="D60" s="56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</row>
    <row r="61" spans="1:26" ht="14.25" customHeight="1" x14ac:dyDescent="0.2">
      <c r="A61" s="55"/>
      <c r="B61" s="48"/>
      <c r="C61" s="48"/>
      <c r="D61" s="56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</row>
    <row r="62" spans="1:26" ht="14.25" customHeight="1" x14ac:dyDescent="0.2">
      <c r="A62" s="55"/>
      <c r="B62" s="48"/>
      <c r="C62" s="48"/>
      <c r="D62" s="56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</row>
    <row r="63" spans="1:26" ht="14.25" customHeight="1" x14ac:dyDescent="0.2">
      <c r="A63" s="55"/>
      <c r="B63" s="48"/>
      <c r="C63" s="48"/>
      <c r="D63" s="56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</row>
    <row r="64" spans="1:26" ht="14.25" customHeight="1" x14ac:dyDescent="0.2">
      <c r="A64" s="55"/>
      <c r="B64" s="48"/>
      <c r="C64" s="48"/>
      <c r="D64" s="56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</row>
    <row r="65" spans="1:26" ht="14.25" customHeight="1" x14ac:dyDescent="0.2">
      <c r="A65" s="55"/>
      <c r="B65" s="48"/>
      <c r="C65" s="48"/>
      <c r="D65" s="56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</row>
    <row r="66" spans="1:26" ht="14.25" customHeight="1" x14ac:dyDescent="0.2">
      <c r="A66" s="55"/>
      <c r="B66" s="48"/>
      <c r="C66" s="48"/>
      <c r="D66" s="56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</row>
    <row r="67" spans="1:26" ht="14.25" customHeight="1" x14ac:dyDescent="0.2">
      <c r="A67" s="55"/>
      <c r="B67" s="48"/>
      <c r="C67" s="48"/>
      <c r="D67" s="56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</row>
    <row r="68" spans="1:26" ht="14.25" customHeight="1" x14ac:dyDescent="0.2">
      <c r="A68" s="55"/>
      <c r="B68" s="48"/>
      <c r="C68" s="48"/>
      <c r="D68" s="56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</row>
    <row r="69" spans="1:26" ht="14.25" customHeight="1" x14ac:dyDescent="0.2">
      <c r="A69" s="55"/>
      <c r="B69" s="48"/>
      <c r="C69" s="48"/>
      <c r="D69" s="56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</row>
    <row r="70" spans="1:26" ht="14.25" customHeight="1" x14ac:dyDescent="0.2">
      <c r="A70" s="55"/>
      <c r="B70" s="48"/>
      <c r="C70" s="48"/>
      <c r="D70" s="56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</row>
    <row r="71" spans="1:26" ht="14.25" customHeight="1" x14ac:dyDescent="0.2">
      <c r="A71" s="55"/>
      <c r="B71" s="48"/>
      <c r="C71" s="48"/>
      <c r="D71" s="56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</row>
    <row r="72" spans="1:26" ht="14.25" customHeight="1" x14ac:dyDescent="0.2">
      <c r="A72" s="55"/>
      <c r="B72" s="48"/>
      <c r="C72" s="48"/>
      <c r="D72" s="56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</row>
    <row r="73" spans="1:26" ht="14.25" customHeight="1" x14ac:dyDescent="0.2">
      <c r="A73" s="55"/>
      <c r="B73" s="48"/>
      <c r="C73" s="48"/>
      <c r="D73" s="56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</row>
    <row r="74" spans="1:26" ht="14.25" customHeight="1" x14ac:dyDescent="0.2">
      <c r="A74" s="55"/>
      <c r="B74" s="48"/>
      <c r="C74" s="48"/>
      <c r="D74" s="56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</row>
    <row r="75" spans="1:26" ht="14.25" customHeight="1" x14ac:dyDescent="0.2">
      <c r="A75" s="55"/>
      <c r="B75" s="48"/>
      <c r="C75" s="48"/>
      <c r="D75" s="56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</row>
    <row r="76" spans="1:26" ht="14.25" customHeight="1" x14ac:dyDescent="0.2">
      <c r="A76" s="55"/>
      <c r="B76" s="48"/>
      <c r="C76" s="48"/>
      <c r="D76" s="56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</row>
    <row r="77" spans="1:26" ht="14.25" customHeight="1" x14ac:dyDescent="0.2">
      <c r="A77" s="55"/>
      <c r="B77" s="48"/>
      <c r="C77" s="48"/>
      <c r="D77" s="56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</row>
    <row r="78" spans="1:26" ht="14.25" customHeight="1" x14ac:dyDescent="0.2">
      <c r="A78" s="55"/>
      <c r="B78" s="48"/>
      <c r="C78" s="48"/>
      <c r="D78" s="56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</row>
    <row r="79" spans="1:26" ht="14.25" customHeight="1" x14ac:dyDescent="0.2">
      <c r="A79" s="55"/>
      <c r="B79" s="48"/>
      <c r="C79" s="48"/>
      <c r="D79" s="56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</row>
    <row r="80" spans="1:26" ht="14.25" customHeight="1" x14ac:dyDescent="0.2">
      <c r="A80" s="55"/>
      <c r="B80" s="48"/>
      <c r="C80" s="48"/>
      <c r="D80" s="56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</row>
    <row r="81" spans="1:26" ht="14.25" customHeight="1" x14ac:dyDescent="0.2">
      <c r="A81" s="55"/>
      <c r="B81" s="48"/>
      <c r="C81" s="48"/>
      <c r="D81" s="56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</row>
    <row r="82" spans="1:26" ht="14.25" customHeight="1" x14ac:dyDescent="0.2">
      <c r="A82" s="55"/>
      <c r="B82" s="48"/>
      <c r="C82" s="48"/>
      <c r="D82" s="56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</row>
    <row r="83" spans="1:26" ht="14.25" customHeight="1" x14ac:dyDescent="0.2">
      <c r="A83" s="55"/>
      <c r="B83" s="48"/>
      <c r="C83" s="48"/>
      <c r="D83" s="56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</row>
    <row r="84" spans="1:26" ht="14.25" customHeight="1" x14ac:dyDescent="0.2">
      <c r="A84" s="55"/>
      <c r="B84" s="48"/>
      <c r="C84" s="48"/>
      <c r="D84" s="56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</row>
    <row r="85" spans="1:26" ht="14.25" customHeight="1" x14ac:dyDescent="0.2">
      <c r="A85" s="55"/>
      <c r="B85" s="48"/>
      <c r="C85" s="48"/>
      <c r="D85" s="56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</row>
    <row r="86" spans="1:26" ht="14.25" customHeight="1" x14ac:dyDescent="0.2">
      <c r="A86" s="55"/>
      <c r="B86" s="48"/>
      <c r="C86" s="48"/>
      <c r="D86" s="56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</row>
    <row r="87" spans="1:26" ht="14.25" customHeight="1" x14ac:dyDescent="0.2">
      <c r="A87" s="55"/>
      <c r="B87" s="48"/>
      <c r="C87" s="48"/>
      <c r="D87" s="56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</row>
    <row r="88" spans="1:26" ht="14.25" customHeight="1" x14ac:dyDescent="0.2">
      <c r="A88" s="55"/>
      <c r="B88" s="48"/>
      <c r="C88" s="48"/>
      <c r="D88" s="56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</row>
    <row r="89" spans="1:26" ht="14.25" customHeight="1" x14ac:dyDescent="0.2">
      <c r="A89" s="55"/>
      <c r="B89" s="48"/>
      <c r="C89" s="48"/>
      <c r="D89" s="56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</row>
    <row r="90" spans="1:26" ht="14.25" customHeight="1" x14ac:dyDescent="0.2">
      <c r="A90" s="55"/>
      <c r="B90" s="48"/>
      <c r="C90" s="48"/>
      <c r="D90" s="56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</row>
    <row r="91" spans="1:26" ht="14.25" customHeight="1" x14ac:dyDescent="0.2">
      <c r="A91" s="55"/>
      <c r="B91" s="48"/>
      <c r="C91" s="48"/>
      <c r="D91" s="56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</row>
    <row r="92" spans="1:26" ht="14.25" customHeight="1" x14ac:dyDescent="0.2">
      <c r="A92" s="55"/>
      <c r="B92" s="48"/>
      <c r="C92" s="48"/>
      <c r="D92" s="56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</row>
    <row r="93" spans="1:26" ht="14.25" customHeight="1" x14ac:dyDescent="0.2">
      <c r="A93" s="55"/>
      <c r="B93" s="48"/>
      <c r="C93" s="48"/>
      <c r="D93" s="56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</row>
    <row r="94" spans="1:26" ht="14.25" customHeight="1" x14ac:dyDescent="0.2">
      <c r="A94" s="55"/>
      <c r="B94" s="48"/>
      <c r="C94" s="48"/>
      <c r="D94" s="56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</row>
    <row r="95" spans="1:26" ht="14.25" customHeight="1" x14ac:dyDescent="0.2">
      <c r="A95" s="55"/>
      <c r="B95" s="48"/>
      <c r="C95" s="48"/>
      <c r="D95" s="56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</row>
    <row r="96" spans="1:26" ht="14.25" customHeight="1" x14ac:dyDescent="0.2">
      <c r="A96" s="55"/>
      <c r="B96" s="48"/>
      <c r="C96" s="48"/>
      <c r="D96" s="56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</row>
    <row r="97" spans="1:26" ht="14.25" customHeight="1" x14ac:dyDescent="0.2">
      <c r="A97" s="55"/>
      <c r="B97" s="48"/>
      <c r="C97" s="48"/>
      <c r="D97" s="56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</row>
    <row r="98" spans="1:26" ht="14.25" customHeight="1" x14ac:dyDescent="0.2">
      <c r="A98" s="55"/>
      <c r="B98" s="48"/>
      <c r="C98" s="48"/>
      <c r="D98" s="56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</row>
    <row r="99" spans="1:26" ht="14.25" customHeight="1" x14ac:dyDescent="0.2">
      <c r="A99" s="55"/>
      <c r="B99" s="48"/>
      <c r="C99" s="48"/>
      <c r="D99" s="56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</row>
    <row r="100" spans="1:26" ht="14.25" customHeight="1" x14ac:dyDescent="0.2">
      <c r="A100" s="55"/>
      <c r="B100" s="48"/>
      <c r="C100" s="48"/>
      <c r="D100" s="56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</row>
    <row r="101" spans="1:26" ht="14.25" customHeight="1" x14ac:dyDescent="0.2">
      <c r="A101" s="55"/>
      <c r="B101" s="48"/>
      <c r="C101" s="48"/>
      <c r="D101" s="56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</row>
    <row r="102" spans="1:26" ht="14.25" customHeight="1" x14ac:dyDescent="0.2">
      <c r="A102" s="55"/>
      <c r="B102" s="48"/>
      <c r="C102" s="48"/>
      <c r="D102" s="56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</row>
    <row r="103" spans="1:26" ht="14.25" customHeight="1" x14ac:dyDescent="0.2">
      <c r="A103" s="55"/>
      <c r="B103" s="48"/>
      <c r="C103" s="48"/>
      <c r="D103" s="56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</row>
    <row r="104" spans="1:26" ht="14.25" customHeight="1" x14ac:dyDescent="0.2">
      <c r="A104" s="55"/>
      <c r="B104" s="48"/>
      <c r="C104" s="48"/>
      <c r="D104" s="56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</row>
    <row r="105" spans="1:26" ht="14.25" customHeight="1" x14ac:dyDescent="0.2">
      <c r="A105" s="55"/>
      <c r="B105" s="48"/>
      <c r="C105" s="48"/>
      <c r="D105" s="56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</row>
    <row r="106" spans="1:26" ht="14.25" customHeight="1" x14ac:dyDescent="0.2">
      <c r="A106" s="55"/>
      <c r="B106" s="48"/>
      <c r="C106" s="48"/>
      <c r="D106" s="56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</row>
    <row r="107" spans="1:26" ht="14.25" customHeight="1" x14ac:dyDescent="0.2">
      <c r="A107" s="55"/>
      <c r="B107" s="48"/>
      <c r="C107" s="48"/>
      <c r="D107" s="56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</row>
    <row r="108" spans="1:26" ht="14.25" customHeight="1" x14ac:dyDescent="0.2">
      <c r="A108" s="55"/>
      <c r="B108" s="48"/>
      <c r="C108" s="48"/>
      <c r="D108" s="56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</row>
    <row r="109" spans="1:26" ht="14.25" customHeight="1" x14ac:dyDescent="0.2">
      <c r="A109" s="55"/>
      <c r="B109" s="48"/>
      <c r="C109" s="48"/>
      <c r="D109" s="56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</row>
    <row r="110" spans="1:26" ht="14.25" customHeight="1" x14ac:dyDescent="0.2">
      <c r="A110" s="55"/>
      <c r="B110" s="48"/>
      <c r="C110" s="48"/>
      <c r="D110" s="56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</row>
    <row r="111" spans="1:26" ht="14.25" customHeight="1" x14ac:dyDescent="0.2">
      <c r="A111" s="55"/>
      <c r="B111" s="48"/>
      <c r="C111" s="48"/>
      <c r="D111" s="56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</row>
    <row r="112" spans="1:26" ht="14.25" customHeight="1" x14ac:dyDescent="0.2">
      <c r="A112" s="55"/>
      <c r="B112" s="48"/>
      <c r="C112" s="48"/>
      <c r="D112" s="56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</row>
    <row r="113" spans="1:26" ht="14.25" customHeight="1" x14ac:dyDescent="0.2">
      <c r="A113" s="55"/>
      <c r="B113" s="48"/>
      <c r="C113" s="48"/>
      <c r="D113" s="56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</row>
    <row r="114" spans="1:26" ht="14.25" customHeight="1" x14ac:dyDescent="0.2">
      <c r="A114" s="55"/>
      <c r="B114" s="48"/>
      <c r="C114" s="48"/>
      <c r="D114" s="56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</row>
    <row r="115" spans="1:26" ht="14.25" customHeight="1" x14ac:dyDescent="0.2">
      <c r="A115" s="55"/>
      <c r="B115" s="48"/>
      <c r="C115" s="48"/>
      <c r="D115" s="56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</row>
    <row r="116" spans="1:26" ht="14.25" customHeight="1" x14ac:dyDescent="0.2">
      <c r="A116" s="55"/>
      <c r="B116" s="48"/>
      <c r="C116" s="48"/>
      <c r="D116" s="56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</row>
    <row r="117" spans="1:26" ht="14.25" customHeight="1" x14ac:dyDescent="0.2">
      <c r="A117" s="55"/>
      <c r="B117" s="48"/>
      <c r="C117" s="48"/>
      <c r="D117" s="56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</row>
    <row r="118" spans="1:26" ht="14.25" customHeight="1" x14ac:dyDescent="0.2">
      <c r="A118" s="55"/>
      <c r="B118" s="48"/>
      <c r="C118" s="48"/>
      <c r="D118" s="56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</row>
    <row r="119" spans="1:26" ht="14.25" customHeight="1" x14ac:dyDescent="0.2">
      <c r="A119" s="55"/>
      <c r="B119" s="48"/>
      <c r="C119" s="48"/>
      <c r="D119" s="56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</row>
    <row r="120" spans="1:26" ht="14.25" customHeight="1" x14ac:dyDescent="0.2">
      <c r="A120" s="55"/>
      <c r="B120" s="48"/>
      <c r="C120" s="48"/>
      <c r="D120" s="56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</row>
    <row r="121" spans="1:26" ht="14.25" customHeight="1" x14ac:dyDescent="0.2">
      <c r="A121" s="55"/>
      <c r="B121" s="48"/>
      <c r="C121" s="48"/>
      <c r="D121" s="56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</row>
    <row r="122" spans="1:26" ht="14.25" customHeight="1" x14ac:dyDescent="0.2">
      <c r="A122" s="55"/>
      <c r="B122" s="48"/>
      <c r="C122" s="48"/>
      <c r="D122" s="56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</row>
    <row r="123" spans="1:26" ht="14.25" customHeight="1" x14ac:dyDescent="0.2">
      <c r="A123" s="55"/>
      <c r="B123" s="48"/>
      <c r="C123" s="48"/>
      <c r="D123" s="56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</row>
    <row r="124" spans="1:26" ht="14.25" customHeight="1" x14ac:dyDescent="0.2">
      <c r="A124" s="55"/>
      <c r="B124" s="48"/>
      <c r="C124" s="48"/>
      <c r="D124" s="56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</row>
    <row r="125" spans="1:26" ht="14.25" customHeight="1" x14ac:dyDescent="0.2">
      <c r="A125" s="55"/>
      <c r="B125" s="48"/>
      <c r="C125" s="48"/>
      <c r="D125" s="56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</row>
    <row r="126" spans="1:26" ht="14.25" customHeight="1" x14ac:dyDescent="0.2">
      <c r="A126" s="55"/>
      <c r="B126" s="48"/>
      <c r="C126" s="48"/>
      <c r="D126" s="56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</row>
    <row r="127" spans="1:26" ht="14.25" customHeight="1" x14ac:dyDescent="0.2">
      <c r="A127" s="55"/>
      <c r="B127" s="48"/>
      <c r="C127" s="48"/>
      <c r="D127" s="56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</row>
    <row r="128" spans="1:26" ht="14.25" customHeight="1" x14ac:dyDescent="0.2">
      <c r="A128" s="55"/>
      <c r="B128" s="48"/>
      <c r="C128" s="48"/>
      <c r="D128" s="56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</row>
    <row r="129" spans="1:26" ht="14.25" customHeight="1" x14ac:dyDescent="0.2">
      <c r="A129" s="55"/>
      <c r="B129" s="48"/>
      <c r="C129" s="48"/>
      <c r="D129" s="56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</row>
    <row r="130" spans="1:26" ht="14.25" customHeight="1" x14ac:dyDescent="0.2">
      <c r="A130" s="55"/>
      <c r="B130" s="48"/>
      <c r="C130" s="48"/>
      <c r="D130" s="56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</row>
    <row r="131" spans="1:26" ht="14.25" customHeight="1" x14ac:dyDescent="0.2">
      <c r="A131" s="55"/>
      <c r="B131" s="48"/>
      <c r="C131" s="48"/>
      <c r="D131" s="56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</row>
    <row r="132" spans="1:26" ht="14.25" customHeight="1" x14ac:dyDescent="0.2">
      <c r="A132" s="55"/>
      <c r="B132" s="48"/>
      <c r="C132" s="48"/>
      <c r="D132" s="56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</row>
    <row r="133" spans="1:26" ht="14.25" customHeight="1" x14ac:dyDescent="0.2">
      <c r="A133" s="55"/>
      <c r="B133" s="48"/>
      <c r="C133" s="48"/>
      <c r="D133" s="56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</row>
    <row r="134" spans="1:26" ht="14.25" customHeight="1" x14ac:dyDescent="0.2">
      <c r="A134" s="55"/>
      <c r="B134" s="48"/>
      <c r="C134" s="48"/>
      <c r="D134" s="56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</row>
    <row r="135" spans="1:26" ht="14.25" customHeight="1" x14ac:dyDescent="0.2">
      <c r="A135" s="55"/>
      <c r="B135" s="48"/>
      <c r="C135" s="48"/>
      <c r="D135" s="56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</row>
    <row r="136" spans="1:26" ht="14.25" customHeight="1" x14ac:dyDescent="0.2">
      <c r="A136" s="55"/>
      <c r="B136" s="48"/>
      <c r="C136" s="48"/>
      <c r="D136" s="56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</row>
    <row r="137" spans="1:26" ht="14.25" customHeight="1" x14ac:dyDescent="0.2">
      <c r="A137" s="55"/>
      <c r="B137" s="48"/>
      <c r="C137" s="48"/>
      <c r="D137" s="56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</row>
    <row r="138" spans="1:26" ht="14.25" customHeight="1" x14ac:dyDescent="0.2">
      <c r="A138" s="55"/>
      <c r="B138" s="48"/>
      <c r="C138" s="48"/>
      <c r="D138" s="56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</row>
    <row r="139" spans="1:26" ht="14.25" customHeight="1" x14ac:dyDescent="0.2">
      <c r="A139" s="55"/>
      <c r="B139" s="48"/>
      <c r="C139" s="48"/>
      <c r="D139" s="56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</row>
    <row r="140" spans="1:26" ht="14.25" customHeight="1" x14ac:dyDescent="0.2">
      <c r="A140" s="55"/>
      <c r="B140" s="48"/>
      <c r="C140" s="48"/>
      <c r="D140" s="56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</row>
    <row r="141" spans="1:26" ht="14.25" customHeight="1" x14ac:dyDescent="0.2">
      <c r="A141" s="55"/>
      <c r="B141" s="48"/>
      <c r="C141" s="48"/>
      <c r="D141" s="56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</row>
    <row r="142" spans="1:26" ht="14.25" customHeight="1" x14ac:dyDescent="0.2">
      <c r="A142" s="55"/>
      <c r="B142" s="48"/>
      <c r="C142" s="48"/>
      <c r="D142" s="56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</row>
    <row r="143" spans="1:26" ht="14.25" customHeight="1" x14ac:dyDescent="0.2">
      <c r="A143" s="55"/>
      <c r="B143" s="48"/>
      <c r="C143" s="48"/>
      <c r="D143" s="56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</row>
    <row r="144" spans="1:26" ht="14.25" customHeight="1" x14ac:dyDescent="0.2">
      <c r="A144" s="55"/>
      <c r="B144" s="48"/>
      <c r="C144" s="48"/>
      <c r="D144" s="56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</row>
    <row r="145" spans="1:26" ht="14.25" customHeight="1" x14ac:dyDescent="0.2">
      <c r="A145" s="55"/>
      <c r="B145" s="48"/>
      <c r="C145" s="48"/>
      <c r="D145" s="56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48"/>
      <c r="Z145" s="48"/>
    </row>
    <row r="146" spans="1:26" ht="14.25" customHeight="1" x14ac:dyDescent="0.2">
      <c r="A146" s="55"/>
      <c r="B146" s="48"/>
      <c r="C146" s="48"/>
      <c r="D146" s="56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  <c r="Y146" s="48"/>
      <c r="Z146" s="48"/>
    </row>
    <row r="147" spans="1:26" ht="14.25" customHeight="1" x14ac:dyDescent="0.2">
      <c r="A147" s="55"/>
      <c r="B147" s="48"/>
      <c r="C147" s="48"/>
      <c r="D147" s="56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8"/>
      <c r="Z147" s="48"/>
    </row>
    <row r="148" spans="1:26" ht="14.25" customHeight="1" x14ac:dyDescent="0.2">
      <c r="A148" s="55"/>
      <c r="B148" s="48"/>
      <c r="C148" s="48"/>
      <c r="D148" s="56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</row>
    <row r="149" spans="1:26" ht="14.25" customHeight="1" x14ac:dyDescent="0.2">
      <c r="A149" s="55"/>
      <c r="B149" s="48"/>
      <c r="C149" s="48"/>
      <c r="D149" s="56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48"/>
      <c r="Z149" s="48"/>
    </row>
    <row r="150" spans="1:26" ht="14.25" customHeight="1" x14ac:dyDescent="0.2">
      <c r="A150" s="55"/>
      <c r="B150" s="48"/>
      <c r="C150" s="48"/>
      <c r="D150" s="56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48"/>
      <c r="Z150" s="48"/>
    </row>
    <row r="151" spans="1:26" ht="14.25" customHeight="1" x14ac:dyDescent="0.2">
      <c r="A151" s="55"/>
      <c r="B151" s="48"/>
      <c r="C151" s="48"/>
      <c r="D151" s="56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8"/>
      <c r="Z151" s="48"/>
    </row>
    <row r="152" spans="1:26" ht="14.25" customHeight="1" x14ac:dyDescent="0.2">
      <c r="A152" s="55"/>
      <c r="B152" s="48"/>
      <c r="C152" s="48"/>
      <c r="D152" s="56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  <c r="Y152" s="48"/>
      <c r="Z152" s="48"/>
    </row>
    <row r="153" spans="1:26" ht="14.25" customHeight="1" x14ac:dyDescent="0.2">
      <c r="A153" s="55"/>
      <c r="B153" s="48"/>
      <c r="C153" s="48"/>
      <c r="D153" s="56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8"/>
      <c r="Z153" s="48"/>
    </row>
    <row r="154" spans="1:26" ht="14.25" customHeight="1" x14ac:dyDescent="0.2">
      <c r="A154" s="55"/>
      <c r="B154" s="48"/>
      <c r="C154" s="48"/>
      <c r="D154" s="56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48"/>
      <c r="Z154" s="48"/>
    </row>
    <row r="155" spans="1:26" ht="14.25" customHeight="1" x14ac:dyDescent="0.2">
      <c r="A155" s="55"/>
      <c r="B155" s="48"/>
      <c r="C155" s="48"/>
      <c r="D155" s="56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</row>
    <row r="156" spans="1:26" ht="14.25" customHeight="1" x14ac:dyDescent="0.2">
      <c r="A156" s="55"/>
      <c r="B156" s="48"/>
      <c r="C156" s="48"/>
      <c r="D156" s="56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8"/>
      <c r="X156" s="48"/>
      <c r="Y156" s="48"/>
      <c r="Z156" s="48"/>
    </row>
    <row r="157" spans="1:26" ht="14.25" customHeight="1" x14ac:dyDescent="0.2">
      <c r="A157" s="55"/>
      <c r="B157" s="48"/>
      <c r="C157" s="48"/>
      <c r="D157" s="56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  <c r="Y157" s="48"/>
      <c r="Z157" s="48"/>
    </row>
    <row r="158" spans="1:26" ht="14.25" customHeight="1" x14ac:dyDescent="0.2">
      <c r="A158" s="55"/>
      <c r="B158" s="48"/>
      <c r="C158" s="48"/>
      <c r="D158" s="56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  <c r="Y158" s="48"/>
      <c r="Z158" s="48"/>
    </row>
    <row r="159" spans="1:26" ht="14.25" customHeight="1" x14ac:dyDescent="0.2">
      <c r="A159" s="55"/>
      <c r="B159" s="48"/>
      <c r="C159" s="48"/>
      <c r="D159" s="56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48"/>
      <c r="X159" s="48"/>
      <c r="Y159" s="48"/>
      <c r="Z159" s="48"/>
    </row>
    <row r="160" spans="1:26" ht="14.25" customHeight="1" x14ac:dyDescent="0.2">
      <c r="A160" s="55"/>
      <c r="B160" s="48"/>
      <c r="C160" s="48"/>
      <c r="D160" s="56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8"/>
      <c r="Z160" s="48"/>
    </row>
    <row r="161" spans="1:26" ht="14.25" customHeight="1" x14ac:dyDescent="0.2">
      <c r="A161" s="55"/>
      <c r="B161" s="48"/>
      <c r="C161" s="48"/>
      <c r="D161" s="56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48"/>
      <c r="X161" s="48"/>
      <c r="Y161" s="48"/>
      <c r="Z161" s="48"/>
    </row>
    <row r="162" spans="1:26" ht="14.25" customHeight="1" x14ac:dyDescent="0.2">
      <c r="A162" s="55"/>
      <c r="B162" s="48"/>
      <c r="C162" s="48"/>
      <c r="D162" s="56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48"/>
      <c r="X162" s="48"/>
      <c r="Y162" s="48"/>
      <c r="Z162" s="48"/>
    </row>
    <row r="163" spans="1:26" ht="14.25" customHeight="1" x14ac:dyDescent="0.2">
      <c r="A163" s="55"/>
      <c r="B163" s="48"/>
      <c r="C163" s="48"/>
      <c r="D163" s="56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48"/>
      <c r="X163" s="48"/>
      <c r="Y163" s="48"/>
      <c r="Z163" s="48"/>
    </row>
    <row r="164" spans="1:26" ht="14.25" customHeight="1" x14ac:dyDescent="0.2">
      <c r="A164" s="55"/>
      <c r="B164" s="48"/>
      <c r="C164" s="48"/>
      <c r="D164" s="56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48"/>
      <c r="V164" s="48"/>
      <c r="W164" s="48"/>
      <c r="X164" s="48"/>
      <c r="Y164" s="48"/>
      <c r="Z164" s="48"/>
    </row>
    <row r="165" spans="1:26" ht="14.25" customHeight="1" x14ac:dyDescent="0.2">
      <c r="A165" s="55"/>
      <c r="B165" s="48"/>
      <c r="C165" s="48"/>
      <c r="D165" s="56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48"/>
      <c r="Z165" s="48"/>
    </row>
    <row r="166" spans="1:26" ht="14.25" customHeight="1" x14ac:dyDescent="0.2">
      <c r="A166" s="55"/>
      <c r="B166" s="48"/>
      <c r="C166" s="48"/>
      <c r="D166" s="56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  <c r="Y166" s="48"/>
      <c r="Z166" s="48"/>
    </row>
    <row r="167" spans="1:26" ht="14.25" customHeight="1" x14ac:dyDescent="0.2">
      <c r="A167" s="55"/>
      <c r="B167" s="48"/>
      <c r="C167" s="48"/>
      <c r="D167" s="56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  <c r="W167" s="48"/>
      <c r="X167" s="48"/>
      <c r="Y167" s="48"/>
      <c r="Z167" s="48"/>
    </row>
    <row r="168" spans="1:26" ht="14.25" customHeight="1" x14ac:dyDescent="0.2">
      <c r="A168" s="55"/>
      <c r="B168" s="48"/>
      <c r="C168" s="48"/>
      <c r="D168" s="56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  <c r="Y168" s="48"/>
      <c r="Z168" s="48"/>
    </row>
    <row r="169" spans="1:26" ht="14.25" customHeight="1" x14ac:dyDescent="0.2">
      <c r="A169" s="55"/>
      <c r="B169" s="48"/>
      <c r="C169" s="48"/>
      <c r="D169" s="56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48"/>
      <c r="Y169" s="48"/>
      <c r="Z169" s="48"/>
    </row>
    <row r="170" spans="1:26" ht="14.25" customHeight="1" x14ac:dyDescent="0.2">
      <c r="A170" s="55"/>
      <c r="B170" s="48"/>
      <c r="C170" s="48"/>
      <c r="D170" s="56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48"/>
      <c r="W170" s="48"/>
      <c r="X170" s="48"/>
      <c r="Y170" s="48"/>
      <c r="Z170" s="48"/>
    </row>
    <row r="171" spans="1:26" ht="14.25" customHeight="1" x14ac:dyDescent="0.2">
      <c r="A171" s="55"/>
      <c r="B171" s="48"/>
      <c r="C171" s="48"/>
      <c r="D171" s="56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</row>
    <row r="172" spans="1:26" ht="14.25" customHeight="1" x14ac:dyDescent="0.2">
      <c r="A172" s="55"/>
      <c r="B172" s="48"/>
      <c r="C172" s="48"/>
      <c r="D172" s="56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</row>
    <row r="173" spans="1:26" ht="14.25" customHeight="1" x14ac:dyDescent="0.2">
      <c r="A173" s="55"/>
      <c r="B173" s="48"/>
      <c r="C173" s="48"/>
      <c r="D173" s="56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48"/>
      <c r="Z173" s="48"/>
    </row>
    <row r="174" spans="1:26" ht="14.25" customHeight="1" x14ac:dyDescent="0.2">
      <c r="A174" s="55"/>
      <c r="B174" s="48"/>
      <c r="C174" s="48"/>
      <c r="D174" s="56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/>
      <c r="X174" s="48"/>
      <c r="Y174" s="48"/>
      <c r="Z174" s="48"/>
    </row>
    <row r="175" spans="1:26" ht="14.25" customHeight="1" x14ac:dyDescent="0.2">
      <c r="A175" s="55"/>
      <c r="B175" s="48"/>
      <c r="C175" s="48"/>
      <c r="D175" s="56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8"/>
      <c r="Z175" s="48"/>
    </row>
    <row r="176" spans="1:26" ht="14.25" customHeight="1" x14ac:dyDescent="0.2">
      <c r="A176" s="55"/>
      <c r="B176" s="48"/>
      <c r="C176" s="48"/>
      <c r="D176" s="56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8"/>
      <c r="Y176" s="48"/>
      <c r="Z176" s="48"/>
    </row>
    <row r="177" spans="1:26" ht="14.25" customHeight="1" x14ac:dyDescent="0.2">
      <c r="A177" s="55"/>
      <c r="B177" s="48"/>
      <c r="C177" s="48"/>
      <c r="D177" s="56"/>
      <c r="E177" s="48"/>
      <c r="F177" s="48"/>
      <c r="G177" s="48"/>
      <c r="H177" s="48"/>
      <c r="I177" s="48"/>
      <c r="J177" s="48"/>
      <c r="K177" s="48"/>
      <c r="L177" s="48"/>
      <c r="M177" s="48"/>
      <c r="N177" s="48"/>
      <c r="O177" s="48"/>
      <c r="P177" s="48"/>
      <c r="Q177" s="48"/>
      <c r="R177" s="48"/>
      <c r="S177" s="48"/>
      <c r="T177" s="48"/>
      <c r="U177" s="48"/>
      <c r="V177" s="48"/>
      <c r="W177" s="48"/>
      <c r="X177" s="48"/>
      <c r="Y177" s="48"/>
      <c r="Z177" s="48"/>
    </row>
    <row r="178" spans="1:26" ht="14.25" customHeight="1" x14ac:dyDescent="0.2">
      <c r="A178" s="55"/>
      <c r="B178" s="48"/>
      <c r="C178" s="48"/>
      <c r="D178" s="56"/>
      <c r="E178" s="48"/>
      <c r="F178" s="48"/>
      <c r="G178" s="48"/>
      <c r="H178" s="48"/>
      <c r="I178" s="48"/>
      <c r="J178" s="48"/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W178" s="48"/>
      <c r="X178" s="48"/>
      <c r="Y178" s="48"/>
      <c r="Z178" s="48"/>
    </row>
    <row r="179" spans="1:26" ht="14.25" customHeight="1" x14ac:dyDescent="0.2">
      <c r="A179" s="55"/>
      <c r="B179" s="48"/>
      <c r="C179" s="48"/>
      <c r="D179" s="56"/>
      <c r="E179" s="48"/>
      <c r="F179" s="48"/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</row>
    <row r="180" spans="1:26" ht="14.25" customHeight="1" x14ac:dyDescent="0.2">
      <c r="A180" s="55"/>
      <c r="B180" s="48"/>
      <c r="C180" s="48"/>
      <c r="D180" s="56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  <c r="X180" s="48"/>
      <c r="Y180" s="48"/>
      <c r="Z180" s="48"/>
    </row>
    <row r="181" spans="1:26" ht="14.25" customHeight="1" x14ac:dyDescent="0.2">
      <c r="A181" s="55"/>
      <c r="B181" s="48"/>
      <c r="C181" s="48"/>
      <c r="D181" s="56"/>
      <c r="E181" s="48"/>
      <c r="F181" s="48"/>
      <c r="G181" s="48"/>
      <c r="H181" s="48"/>
      <c r="I181" s="48"/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  <c r="Y181" s="48"/>
      <c r="Z181" s="48"/>
    </row>
    <row r="182" spans="1:26" ht="14.25" customHeight="1" x14ac:dyDescent="0.2">
      <c r="A182" s="55"/>
      <c r="B182" s="48"/>
      <c r="C182" s="48"/>
      <c r="D182" s="56"/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  <c r="Y182" s="48"/>
      <c r="Z182" s="48"/>
    </row>
    <row r="183" spans="1:26" ht="14.25" customHeight="1" x14ac:dyDescent="0.2">
      <c r="A183" s="55"/>
      <c r="B183" s="48"/>
      <c r="C183" s="48"/>
      <c r="D183" s="56"/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48"/>
      <c r="Z183" s="48"/>
    </row>
    <row r="184" spans="1:26" ht="14.25" customHeight="1" x14ac:dyDescent="0.2">
      <c r="A184" s="55"/>
      <c r="B184" s="48"/>
      <c r="C184" s="48"/>
      <c r="D184" s="56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48"/>
    </row>
    <row r="185" spans="1:26" ht="14.25" customHeight="1" x14ac:dyDescent="0.2">
      <c r="A185" s="55"/>
      <c r="B185" s="48"/>
      <c r="C185" s="48"/>
      <c r="D185" s="56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48"/>
      <c r="Z185" s="48"/>
    </row>
    <row r="186" spans="1:26" ht="14.25" customHeight="1" x14ac:dyDescent="0.2">
      <c r="A186" s="55"/>
      <c r="B186" s="48"/>
      <c r="C186" s="48"/>
      <c r="D186" s="56"/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  <c r="Y186" s="48"/>
      <c r="Z186" s="48"/>
    </row>
    <row r="187" spans="1:26" ht="14.25" customHeight="1" x14ac:dyDescent="0.2">
      <c r="A187" s="55"/>
      <c r="B187" s="48"/>
      <c r="C187" s="48"/>
      <c r="D187" s="56"/>
      <c r="E187" s="48"/>
      <c r="F187" s="48"/>
      <c r="G187" s="48"/>
      <c r="H187" s="48"/>
      <c r="I187" s="48"/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/>
      <c r="X187" s="48"/>
      <c r="Y187" s="48"/>
      <c r="Z187" s="48"/>
    </row>
    <row r="188" spans="1:26" ht="14.25" customHeight="1" x14ac:dyDescent="0.2">
      <c r="A188" s="55"/>
      <c r="B188" s="48"/>
      <c r="C188" s="48"/>
      <c r="D188" s="56"/>
      <c r="E188" s="48"/>
      <c r="F188" s="48"/>
      <c r="G188" s="48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/>
      <c r="X188" s="48"/>
      <c r="Y188" s="48"/>
      <c r="Z188" s="48"/>
    </row>
    <row r="189" spans="1:26" ht="14.25" customHeight="1" x14ac:dyDescent="0.2">
      <c r="A189" s="55"/>
      <c r="B189" s="48"/>
      <c r="C189" s="48"/>
      <c r="D189" s="56"/>
      <c r="E189" s="48"/>
      <c r="F189" s="48"/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  <c r="Y189" s="48"/>
      <c r="Z189" s="48"/>
    </row>
    <row r="190" spans="1:26" ht="14.25" customHeight="1" x14ac:dyDescent="0.2">
      <c r="A190" s="55"/>
      <c r="B190" s="48"/>
      <c r="C190" s="48"/>
      <c r="D190" s="56"/>
      <c r="E190" s="48"/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  <c r="X190" s="48"/>
      <c r="Y190" s="48"/>
      <c r="Z190" s="48"/>
    </row>
    <row r="191" spans="1:26" ht="14.25" customHeight="1" x14ac:dyDescent="0.2">
      <c r="A191" s="55"/>
      <c r="B191" s="48"/>
      <c r="C191" s="48"/>
      <c r="D191" s="56"/>
      <c r="E191" s="48"/>
      <c r="F191" s="48"/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48"/>
      <c r="Z191" s="48"/>
    </row>
    <row r="192" spans="1:26" ht="14.25" customHeight="1" x14ac:dyDescent="0.2">
      <c r="A192" s="55"/>
      <c r="B192" s="48"/>
      <c r="C192" s="48"/>
      <c r="D192" s="56"/>
      <c r="E192" s="48"/>
      <c r="F192" s="48"/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48"/>
      <c r="X192" s="48"/>
      <c r="Y192" s="48"/>
      <c r="Z192" s="48"/>
    </row>
    <row r="193" spans="1:26" ht="14.25" customHeight="1" x14ac:dyDescent="0.2">
      <c r="A193" s="55"/>
      <c r="B193" s="48"/>
      <c r="C193" s="48"/>
      <c r="D193" s="56"/>
      <c r="E193" s="48"/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  <c r="X193" s="48"/>
      <c r="Y193" s="48"/>
      <c r="Z193" s="48"/>
    </row>
    <row r="194" spans="1:26" ht="14.25" customHeight="1" x14ac:dyDescent="0.2">
      <c r="A194" s="55"/>
      <c r="B194" s="48"/>
      <c r="C194" s="48"/>
      <c r="D194" s="56"/>
      <c r="E194" s="48"/>
      <c r="F194" s="48"/>
      <c r="G194" s="48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/>
      <c r="X194" s="48"/>
      <c r="Y194" s="48"/>
      <c r="Z194" s="48"/>
    </row>
    <row r="195" spans="1:26" ht="14.25" customHeight="1" x14ac:dyDescent="0.2">
      <c r="A195" s="55"/>
      <c r="B195" s="48"/>
      <c r="C195" s="48"/>
      <c r="D195" s="56"/>
      <c r="E195" s="48"/>
      <c r="F195" s="48"/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  <c r="Y195" s="48"/>
      <c r="Z195" s="48"/>
    </row>
    <row r="196" spans="1:26" ht="14.25" customHeight="1" x14ac:dyDescent="0.2">
      <c r="A196" s="55"/>
      <c r="B196" s="48"/>
      <c r="C196" s="48"/>
      <c r="D196" s="56"/>
      <c r="E196" s="48"/>
      <c r="F196" s="48"/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  <c r="Y196" s="48"/>
      <c r="Z196" s="48"/>
    </row>
    <row r="197" spans="1:26" ht="14.25" customHeight="1" x14ac:dyDescent="0.2">
      <c r="A197" s="55"/>
      <c r="B197" s="48"/>
      <c r="C197" s="48"/>
      <c r="D197" s="56"/>
      <c r="E197" s="48"/>
      <c r="F197" s="48"/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  <c r="X197" s="48"/>
      <c r="Y197" s="48"/>
      <c r="Z197" s="48"/>
    </row>
    <row r="198" spans="1:26" ht="14.25" customHeight="1" x14ac:dyDescent="0.2">
      <c r="A198" s="55"/>
      <c r="B198" s="48"/>
      <c r="C198" s="48"/>
      <c r="D198" s="56"/>
      <c r="E198" s="48"/>
      <c r="F198" s="48"/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  <c r="X198" s="48"/>
      <c r="Y198" s="48"/>
      <c r="Z198" s="48"/>
    </row>
    <row r="199" spans="1:26" ht="14.25" customHeight="1" x14ac:dyDescent="0.2">
      <c r="A199" s="55"/>
      <c r="B199" s="48"/>
      <c r="C199" s="48"/>
      <c r="D199" s="56"/>
      <c r="E199" s="48"/>
      <c r="F199" s="48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/>
      <c r="Y199" s="48"/>
      <c r="Z199" s="48"/>
    </row>
    <row r="200" spans="1:26" ht="14.25" customHeight="1" x14ac:dyDescent="0.2">
      <c r="A200" s="55"/>
      <c r="B200" s="48"/>
      <c r="C200" s="48"/>
      <c r="D200" s="56"/>
      <c r="E200" s="48"/>
      <c r="F200" s="48"/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48"/>
      <c r="X200" s="48"/>
      <c r="Y200" s="48"/>
      <c r="Z200" s="48"/>
    </row>
    <row r="201" spans="1:26" ht="14.25" customHeight="1" x14ac:dyDescent="0.2">
      <c r="A201" s="55"/>
      <c r="B201" s="48"/>
      <c r="C201" s="48"/>
      <c r="D201" s="56"/>
      <c r="E201" s="48"/>
      <c r="F201" s="48"/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  <c r="Y201" s="48"/>
      <c r="Z201" s="48"/>
    </row>
    <row r="202" spans="1:26" ht="14.25" customHeight="1" x14ac:dyDescent="0.2">
      <c r="A202" s="55"/>
      <c r="B202" s="48"/>
      <c r="C202" s="48"/>
      <c r="D202" s="56"/>
      <c r="E202" s="48"/>
      <c r="F202" s="48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48"/>
      <c r="Z202" s="48"/>
    </row>
    <row r="203" spans="1:26" ht="14.25" customHeight="1" x14ac:dyDescent="0.2">
      <c r="A203" s="55"/>
      <c r="B203" s="48"/>
      <c r="C203" s="48"/>
      <c r="D203" s="56"/>
      <c r="E203" s="48"/>
      <c r="F203" s="48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</row>
    <row r="204" spans="1:26" ht="14.25" customHeight="1" x14ac:dyDescent="0.2">
      <c r="A204" s="55"/>
      <c r="B204" s="48"/>
      <c r="C204" s="48"/>
      <c r="D204" s="56"/>
      <c r="E204" s="48"/>
      <c r="F204" s="48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  <c r="Y204" s="48"/>
      <c r="Z204" s="48"/>
    </row>
    <row r="205" spans="1:26" ht="14.25" customHeight="1" x14ac:dyDescent="0.2">
      <c r="A205" s="55"/>
      <c r="B205" s="48"/>
      <c r="C205" s="48"/>
      <c r="D205" s="56"/>
      <c r="E205" s="48"/>
      <c r="F205" s="48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  <c r="Y205" s="48"/>
      <c r="Z205" s="48"/>
    </row>
    <row r="206" spans="1:26" ht="14.25" customHeight="1" x14ac:dyDescent="0.2">
      <c r="A206" s="55"/>
      <c r="B206" s="48"/>
      <c r="C206" s="48"/>
      <c r="D206" s="56"/>
      <c r="E206" s="48"/>
      <c r="F206" s="48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</row>
    <row r="207" spans="1:26" ht="14.25" customHeight="1" x14ac:dyDescent="0.2">
      <c r="A207" s="55"/>
      <c r="B207" s="48"/>
      <c r="C207" s="48"/>
      <c r="D207" s="56"/>
      <c r="E207" s="48"/>
      <c r="F207" s="48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Z207" s="48"/>
    </row>
    <row r="208" spans="1:26" ht="14.25" customHeight="1" x14ac:dyDescent="0.2">
      <c r="A208" s="55"/>
      <c r="B208" s="48"/>
      <c r="C208" s="48"/>
      <c r="D208" s="56"/>
      <c r="E208" s="48"/>
      <c r="F208" s="48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</row>
    <row r="209" spans="1:26" ht="14.25" customHeight="1" x14ac:dyDescent="0.2">
      <c r="A209" s="55"/>
      <c r="B209" s="48"/>
      <c r="C209" s="48"/>
      <c r="D209" s="56"/>
      <c r="E209" s="48"/>
      <c r="F209" s="48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  <c r="Y209" s="48"/>
      <c r="Z209" s="48"/>
    </row>
    <row r="210" spans="1:26" ht="14.25" customHeight="1" x14ac:dyDescent="0.2">
      <c r="A210" s="55"/>
      <c r="B210" s="48"/>
      <c r="C210" s="48"/>
      <c r="D210" s="56"/>
      <c r="E210" s="48"/>
      <c r="F210" s="48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8"/>
      <c r="Z210" s="48"/>
    </row>
    <row r="211" spans="1:26" ht="14.25" customHeight="1" x14ac:dyDescent="0.2">
      <c r="A211" s="55"/>
      <c r="B211" s="48"/>
      <c r="C211" s="48"/>
      <c r="D211" s="56"/>
      <c r="E211" s="48"/>
      <c r="F211" s="48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  <c r="X211" s="48"/>
      <c r="Y211" s="48"/>
      <c r="Z211" s="48"/>
    </row>
    <row r="212" spans="1:26" ht="14.25" customHeight="1" x14ac:dyDescent="0.2">
      <c r="A212" s="55"/>
      <c r="B212" s="48"/>
      <c r="C212" s="48"/>
      <c r="D212" s="56"/>
      <c r="E212" s="48"/>
      <c r="F212" s="48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8"/>
      <c r="Z212" s="48"/>
    </row>
    <row r="213" spans="1:26" ht="14.25" customHeight="1" x14ac:dyDescent="0.2">
      <c r="A213" s="55"/>
      <c r="B213" s="48"/>
      <c r="C213" s="48"/>
      <c r="D213" s="56"/>
      <c r="E213" s="48"/>
      <c r="F213" s="48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Z213" s="48"/>
    </row>
    <row r="214" spans="1:26" ht="14.25" customHeight="1" x14ac:dyDescent="0.2">
      <c r="A214" s="55"/>
      <c r="B214" s="48"/>
      <c r="C214" s="48"/>
      <c r="D214" s="56"/>
      <c r="E214" s="48"/>
      <c r="F214" s="48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48"/>
      <c r="Y214" s="48"/>
      <c r="Z214" s="48"/>
    </row>
    <row r="215" spans="1:26" ht="14.25" customHeight="1" x14ac:dyDescent="0.2">
      <c r="A215" s="55"/>
      <c r="B215" s="48"/>
      <c r="C215" s="48"/>
      <c r="D215" s="56"/>
      <c r="E215" s="48"/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  <c r="Y215" s="48"/>
      <c r="Z215" s="48"/>
    </row>
    <row r="216" spans="1:26" ht="14.25" customHeight="1" x14ac:dyDescent="0.2">
      <c r="A216" s="55"/>
      <c r="B216" s="48"/>
      <c r="C216" s="48"/>
      <c r="D216" s="56"/>
      <c r="E216" s="48"/>
      <c r="F216" s="48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8"/>
      <c r="Z216" s="48"/>
    </row>
    <row r="217" spans="1:26" ht="14.25" customHeight="1" x14ac:dyDescent="0.2">
      <c r="A217" s="55"/>
      <c r="B217" s="48"/>
      <c r="C217" s="48"/>
      <c r="D217" s="56"/>
      <c r="E217" s="48"/>
      <c r="F217" s="48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8"/>
      <c r="Z217" s="48"/>
    </row>
    <row r="218" spans="1:26" ht="14.25" customHeight="1" x14ac:dyDescent="0.2">
      <c r="A218" s="55"/>
      <c r="B218" s="48"/>
      <c r="C218" s="48"/>
      <c r="D218" s="56"/>
      <c r="E218" s="48"/>
      <c r="F218" s="48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48"/>
      <c r="X218" s="48"/>
      <c r="Y218" s="48"/>
      <c r="Z218" s="48"/>
    </row>
    <row r="219" spans="1:26" ht="14.25" customHeight="1" x14ac:dyDescent="0.2">
      <c r="A219" s="55"/>
      <c r="B219" s="48"/>
      <c r="C219" s="48"/>
      <c r="D219" s="56"/>
      <c r="E219" s="48"/>
      <c r="F219" s="48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</row>
    <row r="220" spans="1:26" ht="14.25" customHeight="1" x14ac:dyDescent="0.2">
      <c r="A220" s="55"/>
      <c r="B220" s="48"/>
      <c r="C220" s="48"/>
      <c r="D220" s="56"/>
      <c r="E220" s="48"/>
      <c r="F220" s="48"/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/>
      <c r="Z220" s="48"/>
    </row>
    <row r="221" spans="1:26" ht="14.25" customHeight="1" x14ac:dyDescent="0.2">
      <c r="A221" s="55"/>
      <c r="B221" s="48"/>
      <c r="C221" s="48"/>
      <c r="D221" s="56"/>
      <c r="E221" s="48"/>
      <c r="F221" s="48"/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8"/>
      <c r="Z221" s="48"/>
    </row>
    <row r="222" spans="1:26" ht="14.25" customHeight="1" x14ac:dyDescent="0.2">
      <c r="A222" s="55"/>
      <c r="B222" s="48"/>
      <c r="C222" s="48"/>
      <c r="D222" s="56"/>
      <c r="E222" s="48"/>
      <c r="F222" s="48"/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48"/>
      <c r="V222" s="48"/>
      <c r="W222" s="48"/>
      <c r="X222" s="48"/>
      <c r="Y222" s="48"/>
      <c r="Z222" s="48"/>
    </row>
    <row r="223" spans="1:26" ht="14.25" customHeight="1" x14ac:dyDescent="0.2">
      <c r="A223" s="55"/>
      <c r="B223" s="48"/>
      <c r="C223" s="48"/>
      <c r="D223" s="56"/>
      <c r="E223" s="48"/>
      <c r="F223" s="48"/>
      <c r="G223" s="48"/>
      <c r="H223" s="48"/>
      <c r="I223" s="48"/>
      <c r="J223" s="48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8"/>
      <c r="Z223" s="48"/>
    </row>
    <row r="224" spans="1:26" ht="14.25" customHeight="1" x14ac:dyDescent="0.2">
      <c r="A224" s="55"/>
      <c r="B224" s="48"/>
      <c r="C224" s="48"/>
      <c r="D224" s="56"/>
      <c r="E224" s="48"/>
      <c r="F224" s="48"/>
      <c r="G224" s="48"/>
      <c r="H224" s="48"/>
      <c r="I224" s="48"/>
      <c r="J224" s="48"/>
      <c r="K224" s="48"/>
      <c r="L224" s="48"/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48"/>
      <c r="Z224" s="48"/>
    </row>
    <row r="225" spans="1:26" ht="14.25" customHeight="1" x14ac:dyDescent="0.2">
      <c r="A225" s="55"/>
      <c r="B225" s="48"/>
      <c r="C225" s="48"/>
      <c r="D225" s="56"/>
      <c r="E225" s="48"/>
      <c r="F225" s="48"/>
      <c r="G225" s="48"/>
      <c r="H225" s="48"/>
      <c r="I225" s="48"/>
      <c r="J225" s="48"/>
      <c r="K225" s="48"/>
      <c r="L225" s="48"/>
      <c r="M225" s="48"/>
      <c r="N225" s="48"/>
      <c r="O225" s="48"/>
      <c r="P225" s="48"/>
      <c r="Q225" s="48"/>
      <c r="R225" s="48"/>
      <c r="S225" s="48"/>
      <c r="T225" s="48"/>
      <c r="U225" s="48"/>
      <c r="V225" s="48"/>
      <c r="W225" s="48"/>
      <c r="X225" s="48"/>
      <c r="Y225" s="48"/>
      <c r="Z225" s="48"/>
    </row>
    <row r="226" spans="1:26" ht="14.25" customHeight="1" x14ac:dyDescent="0.2">
      <c r="A226" s="55"/>
      <c r="B226" s="48"/>
      <c r="C226" s="48"/>
      <c r="D226" s="56"/>
      <c r="E226" s="48"/>
      <c r="F226" s="48"/>
      <c r="G226" s="48"/>
      <c r="H226" s="48"/>
      <c r="I226" s="48"/>
      <c r="J226" s="48"/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  <c r="Y226" s="48"/>
      <c r="Z226" s="48"/>
    </row>
    <row r="227" spans="1:26" ht="14.25" customHeight="1" x14ac:dyDescent="0.2">
      <c r="A227" s="55"/>
      <c r="B227" s="48"/>
      <c r="C227" s="48"/>
      <c r="D227" s="56"/>
      <c r="E227" s="48"/>
      <c r="F227" s="48"/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  <c r="W227" s="48"/>
      <c r="X227" s="48"/>
      <c r="Y227" s="48"/>
      <c r="Z227" s="48"/>
    </row>
    <row r="228" spans="1:26" ht="14.25" customHeight="1" x14ac:dyDescent="0.2">
      <c r="A228" s="55"/>
      <c r="B228" s="48"/>
      <c r="C228" s="48"/>
      <c r="D228" s="56"/>
      <c r="E228" s="48"/>
      <c r="F228" s="48"/>
      <c r="G228" s="48"/>
      <c r="H228" s="48"/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  <c r="Y228" s="48"/>
      <c r="Z228" s="48"/>
    </row>
    <row r="229" spans="1:26" ht="14.25" customHeight="1" x14ac:dyDescent="0.2">
      <c r="A229" s="55"/>
      <c r="B229" s="48"/>
      <c r="C229" s="48"/>
      <c r="D229" s="56"/>
      <c r="E229" s="48"/>
      <c r="F229" s="48"/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48"/>
      <c r="X229" s="48"/>
      <c r="Y229" s="48"/>
      <c r="Z229" s="48"/>
    </row>
    <row r="230" spans="1:26" ht="14.25" customHeight="1" x14ac:dyDescent="0.2">
      <c r="A230" s="55"/>
      <c r="B230" s="48"/>
      <c r="C230" s="48"/>
      <c r="D230" s="56"/>
      <c r="E230" s="48"/>
      <c r="F230" s="48"/>
      <c r="G230" s="48"/>
      <c r="H230" s="48"/>
      <c r="I230" s="48"/>
      <c r="J230" s="48"/>
      <c r="K230" s="48"/>
      <c r="L230" s="48"/>
      <c r="M230" s="48"/>
      <c r="N230" s="48"/>
      <c r="O230" s="48"/>
      <c r="P230" s="48"/>
      <c r="Q230" s="48"/>
      <c r="R230" s="48"/>
      <c r="S230" s="48"/>
      <c r="T230" s="48"/>
      <c r="U230" s="48"/>
      <c r="V230" s="48"/>
      <c r="W230" s="48"/>
      <c r="X230" s="48"/>
      <c r="Y230" s="48"/>
      <c r="Z230" s="48"/>
    </row>
    <row r="231" spans="1:26" ht="14.25" customHeight="1" x14ac:dyDescent="0.2">
      <c r="A231" s="55"/>
      <c r="B231" s="48"/>
      <c r="C231" s="48"/>
      <c r="D231" s="56"/>
      <c r="E231" s="48"/>
      <c r="F231" s="48"/>
      <c r="G231" s="48"/>
      <c r="H231" s="48"/>
      <c r="I231" s="48"/>
      <c r="J231" s="48"/>
      <c r="K231" s="48"/>
      <c r="L231" s="48"/>
      <c r="M231" s="48"/>
      <c r="N231" s="48"/>
      <c r="O231" s="48"/>
      <c r="P231" s="48"/>
      <c r="Q231" s="48"/>
      <c r="R231" s="48"/>
      <c r="S231" s="48"/>
      <c r="T231" s="48"/>
      <c r="U231" s="48"/>
      <c r="V231" s="48"/>
      <c r="W231" s="48"/>
      <c r="X231" s="48"/>
      <c r="Y231" s="48"/>
      <c r="Z231" s="48"/>
    </row>
    <row r="232" spans="1:26" ht="14.25" customHeight="1" x14ac:dyDescent="0.2">
      <c r="A232" s="55"/>
      <c r="B232" s="48"/>
      <c r="C232" s="48"/>
      <c r="D232" s="56"/>
      <c r="E232" s="48"/>
      <c r="F232" s="48"/>
      <c r="G232" s="48"/>
      <c r="H232" s="48"/>
      <c r="I232" s="48"/>
      <c r="J232" s="48"/>
      <c r="K232" s="48"/>
      <c r="L232" s="48"/>
      <c r="M232" s="48"/>
      <c r="N232" s="48"/>
      <c r="O232" s="48"/>
      <c r="P232" s="48"/>
      <c r="Q232" s="48"/>
      <c r="R232" s="48"/>
      <c r="S232" s="48"/>
      <c r="T232" s="48"/>
      <c r="U232" s="48"/>
      <c r="V232" s="48"/>
      <c r="W232" s="48"/>
      <c r="X232" s="48"/>
      <c r="Y232" s="48"/>
      <c r="Z232" s="48"/>
    </row>
    <row r="233" spans="1:26" ht="14.25" customHeight="1" x14ac:dyDescent="0.2">
      <c r="A233" s="55"/>
      <c r="B233" s="48"/>
      <c r="C233" s="48"/>
      <c r="D233" s="56"/>
      <c r="E233" s="48"/>
      <c r="F233" s="48"/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8"/>
      <c r="W233" s="48"/>
      <c r="X233" s="48"/>
      <c r="Y233" s="48"/>
      <c r="Z233" s="48"/>
    </row>
    <row r="234" spans="1:26" ht="14.25" customHeight="1" x14ac:dyDescent="0.2">
      <c r="A234" s="55"/>
      <c r="B234" s="48"/>
      <c r="C234" s="48"/>
      <c r="D234" s="56"/>
      <c r="E234" s="48"/>
      <c r="F234" s="48"/>
      <c r="G234" s="48"/>
      <c r="H234" s="48"/>
      <c r="I234" s="48"/>
      <c r="J234" s="48"/>
      <c r="K234" s="48"/>
      <c r="L234" s="48"/>
      <c r="M234" s="48"/>
      <c r="N234" s="48"/>
      <c r="O234" s="48"/>
      <c r="P234" s="48"/>
      <c r="Q234" s="48"/>
      <c r="R234" s="48"/>
      <c r="S234" s="48"/>
      <c r="T234" s="48"/>
      <c r="U234" s="48"/>
      <c r="V234" s="48"/>
      <c r="W234" s="48"/>
      <c r="X234" s="48"/>
      <c r="Y234" s="48"/>
      <c r="Z234" s="48"/>
    </row>
    <row r="235" spans="1:26" ht="14.25" customHeight="1" x14ac:dyDescent="0.2">
      <c r="A235" s="55"/>
      <c r="B235" s="48"/>
      <c r="C235" s="48"/>
      <c r="D235" s="56"/>
      <c r="E235" s="48"/>
      <c r="F235" s="48"/>
      <c r="G235" s="48"/>
      <c r="H235" s="48"/>
      <c r="I235" s="48"/>
      <c r="J235" s="48"/>
      <c r="K235" s="48"/>
      <c r="L235" s="48"/>
      <c r="M235" s="48"/>
      <c r="N235" s="48"/>
      <c r="O235" s="48"/>
      <c r="P235" s="48"/>
      <c r="Q235" s="48"/>
      <c r="R235" s="48"/>
      <c r="S235" s="48"/>
      <c r="T235" s="48"/>
      <c r="U235" s="48"/>
      <c r="V235" s="48"/>
      <c r="W235" s="48"/>
      <c r="X235" s="48"/>
      <c r="Y235" s="48"/>
      <c r="Z235" s="48"/>
    </row>
    <row r="236" spans="1:26" ht="14.25" customHeight="1" x14ac:dyDescent="0.2">
      <c r="A236" s="55"/>
      <c r="B236" s="48"/>
      <c r="C236" s="48"/>
      <c r="D236" s="56"/>
      <c r="E236" s="48"/>
      <c r="F236" s="48"/>
      <c r="G236" s="48"/>
      <c r="H236" s="48"/>
      <c r="I236" s="48"/>
      <c r="J236" s="48"/>
      <c r="K236" s="48"/>
      <c r="L236" s="48"/>
      <c r="M236" s="48"/>
      <c r="N236" s="48"/>
      <c r="O236" s="48"/>
      <c r="P236" s="48"/>
      <c r="Q236" s="48"/>
      <c r="R236" s="48"/>
      <c r="S236" s="48"/>
      <c r="T236" s="48"/>
      <c r="U236" s="48"/>
      <c r="V236" s="48"/>
      <c r="W236" s="48"/>
      <c r="X236" s="48"/>
      <c r="Y236" s="48"/>
      <c r="Z236" s="48"/>
    </row>
    <row r="237" spans="1:26" ht="14.25" customHeight="1" x14ac:dyDescent="0.2">
      <c r="A237" s="55"/>
      <c r="B237" s="48"/>
      <c r="C237" s="48"/>
      <c r="D237" s="56"/>
      <c r="E237" s="48"/>
      <c r="F237" s="48"/>
      <c r="G237" s="48"/>
      <c r="H237" s="48"/>
      <c r="I237" s="48"/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48"/>
      <c r="W237" s="48"/>
      <c r="X237" s="48"/>
      <c r="Y237" s="48"/>
      <c r="Z237" s="48"/>
    </row>
    <row r="238" spans="1:26" ht="14.25" customHeight="1" x14ac:dyDescent="0.2">
      <c r="A238" s="55"/>
      <c r="B238" s="48"/>
      <c r="C238" s="48"/>
      <c r="D238" s="56"/>
      <c r="E238" s="48"/>
      <c r="F238" s="48"/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R238" s="48"/>
      <c r="S238" s="48"/>
      <c r="T238" s="48"/>
      <c r="U238" s="48"/>
      <c r="V238" s="48"/>
      <c r="W238" s="48"/>
      <c r="X238" s="48"/>
      <c r="Y238" s="48"/>
      <c r="Z238" s="48"/>
    </row>
    <row r="239" spans="1:26" ht="14.25" customHeight="1" x14ac:dyDescent="0.2">
      <c r="A239" s="55"/>
      <c r="B239" s="48"/>
      <c r="C239" s="48"/>
      <c r="D239" s="56"/>
      <c r="E239" s="48"/>
      <c r="F239" s="48"/>
      <c r="G239" s="48"/>
      <c r="H239" s="48"/>
      <c r="I239" s="48"/>
      <c r="J239" s="48"/>
      <c r="K239" s="48"/>
      <c r="L239" s="48"/>
      <c r="M239" s="48"/>
      <c r="N239" s="48"/>
      <c r="O239" s="48"/>
      <c r="P239" s="48"/>
      <c r="Q239" s="48"/>
      <c r="R239" s="48"/>
      <c r="S239" s="48"/>
      <c r="T239" s="48"/>
      <c r="U239" s="48"/>
      <c r="V239" s="48"/>
      <c r="W239" s="48"/>
      <c r="X239" s="48"/>
      <c r="Y239" s="48"/>
      <c r="Z239" s="48"/>
    </row>
    <row r="240" spans="1:26" ht="14.25" customHeight="1" x14ac:dyDescent="0.2">
      <c r="A240" s="55"/>
      <c r="B240" s="48"/>
      <c r="C240" s="48"/>
      <c r="D240" s="56"/>
      <c r="E240" s="48"/>
      <c r="F240" s="48"/>
      <c r="G240" s="48"/>
      <c r="H240" s="48"/>
      <c r="I240" s="48"/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8"/>
      <c r="Z240" s="48"/>
    </row>
    <row r="241" spans="1:26" ht="14.25" customHeight="1" x14ac:dyDescent="0.2">
      <c r="A241" s="55"/>
      <c r="B241" s="48"/>
      <c r="C241" s="48"/>
      <c r="D241" s="56"/>
      <c r="E241" s="48"/>
      <c r="F241" s="48"/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/>
      <c r="Z241" s="48"/>
    </row>
    <row r="242" spans="1:26" ht="14.25" customHeight="1" x14ac:dyDescent="0.2">
      <c r="A242" s="55"/>
      <c r="B242" s="48"/>
      <c r="C242" s="48"/>
      <c r="D242" s="56"/>
      <c r="E242" s="48"/>
      <c r="F242" s="48"/>
      <c r="G242" s="48"/>
      <c r="H242" s="48"/>
      <c r="I242" s="48"/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/>
      <c r="W242" s="48"/>
      <c r="X242" s="48"/>
      <c r="Y242" s="48"/>
      <c r="Z242" s="48"/>
    </row>
    <row r="243" spans="1:26" ht="14.25" customHeight="1" x14ac:dyDescent="0.2">
      <c r="A243" s="55"/>
      <c r="B243" s="48"/>
      <c r="C243" s="48"/>
      <c r="D243" s="56"/>
      <c r="E243" s="48"/>
      <c r="F243" s="48"/>
      <c r="G243" s="48"/>
      <c r="H243" s="48"/>
      <c r="I243" s="48"/>
      <c r="J243" s="48"/>
      <c r="K243" s="48"/>
      <c r="L243" s="48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8"/>
      <c r="Y243" s="48"/>
      <c r="Z243" s="48"/>
    </row>
    <row r="244" spans="1:26" ht="14.25" customHeight="1" x14ac:dyDescent="0.2">
      <c r="A244" s="55"/>
      <c r="B244" s="48"/>
      <c r="C244" s="48"/>
      <c r="D244" s="56"/>
      <c r="E244" s="48"/>
      <c r="F244" s="48"/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8"/>
      <c r="Z244" s="48"/>
    </row>
    <row r="245" spans="1:26" ht="14.25" customHeight="1" x14ac:dyDescent="0.2">
      <c r="A245" s="55"/>
      <c r="B245" s="48"/>
      <c r="C245" s="48"/>
      <c r="D245" s="56"/>
      <c r="E245" s="48"/>
      <c r="F245" s="48"/>
      <c r="G245" s="48"/>
      <c r="H245" s="48"/>
      <c r="I245" s="48"/>
      <c r="J245" s="48"/>
      <c r="K245" s="48"/>
      <c r="L245" s="48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48"/>
      <c r="X245" s="48"/>
      <c r="Y245" s="48"/>
      <c r="Z245" s="48"/>
    </row>
    <row r="246" spans="1:26" ht="14.25" customHeight="1" x14ac:dyDescent="0.2">
      <c r="A246" s="55"/>
      <c r="B246" s="48"/>
      <c r="C246" s="48"/>
      <c r="D246" s="56"/>
      <c r="E246" s="48"/>
      <c r="F246" s="48"/>
      <c r="G246" s="48"/>
      <c r="H246" s="48"/>
      <c r="I246" s="48"/>
      <c r="J246" s="48"/>
      <c r="K246" s="48"/>
      <c r="L246" s="48"/>
      <c r="M246" s="48"/>
      <c r="N246" s="48"/>
      <c r="O246" s="48"/>
      <c r="P246" s="48"/>
      <c r="Q246" s="48"/>
      <c r="R246" s="48"/>
      <c r="S246" s="48"/>
      <c r="T246" s="48"/>
      <c r="U246" s="48"/>
      <c r="V246" s="48"/>
      <c r="W246" s="48"/>
      <c r="X246" s="48"/>
      <c r="Y246" s="48"/>
      <c r="Z246" s="48"/>
    </row>
    <row r="247" spans="1:26" ht="14.25" customHeight="1" x14ac:dyDescent="0.2">
      <c r="A247" s="55"/>
      <c r="B247" s="48"/>
      <c r="C247" s="48"/>
      <c r="D247" s="56"/>
      <c r="E247" s="48"/>
      <c r="F247" s="48"/>
      <c r="G247" s="48"/>
      <c r="H247" s="48"/>
      <c r="I247" s="48"/>
      <c r="J247" s="48"/>
      <c r="K247" s="48"/>
      <c r="L247" s="48"/>
      <c r="M247" s="48"/>
      <c r="N247" s="48"/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8"/>
      <c r="Z247" s="48"/>
    </row>
    <row r="248" spans="1:26" ht="14.25" customHeight="1" x14ac:dyDescent="0.2">
      <c r="A248" s="55"/>
      <c r="B248" s="48"/>
      <c r="C248" s="48"/>
      <c r="D248" s="56"/>
      <c r="E248" s="48"/>
      <c r="F248" s="48"/>
      <c r="G248" s="48"/>
      <c r="H248" s="48"/>
      <c r="I248" s="48"/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8"/>
      <c r="Y248" s="48"/>
      <c r="Z248" s="48"/>
    </row>
    <row r="249" spans="1:26" ht="14.25" customHeight="1" x14ac:dyDescent="0.2">
      <c r="A249" s="55"/>
      <c r="B249" s="48"/>
      <c r="C249" s="48"/>
      <c r="D249" s="56"/>
      <c r="E249" s="48"/>
      <c r="F249" s="48"/>
      <c r="G249" s="48"/>
      <c r="H249" s="48"/>
      <c r="I249" s="48"/>
      <c r="J249" s="48"/>
      <c r="K249" s="48"/>
      <c r="L249" s="48"/>
      <c r="M249" s="48"/>
      <c r="N249" s="48"/>
      <c r="O249" s="48"/>
      <c r="P249" s="48"/>
      <c r="Q249" s="48"/>
      <c r="R249" s="48"/>
      <c r="S249" s="48"/>
      <c r="T249" s="48"/>
      <c r="U249" s="48"/>
      <c r="V249" s="48"/>
      <c r="W249" s="48"/>
      <c r="X249" s="48"/>
      <c r="Y249" s="48"/>
      <c r="Z249" s="48"/>
    </row>
    <row r="250" spans="1:26" ht="14.25" customHeight="1" x14ac:dyDescent="0.2">
      <c r="A250" s="55"/>
      <c r="B250" s="48"/>
      <c r="C250" s="48"/>
      <c r="D250" s="56"/>
      <c r="E250" s="48"/>
      <c r="F250" s="48"/>
      <c r="G250" s="48"/>
      <c r="H250" s="48"/>
      <c r="I250" s="48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48"/>
      <c r="Y250" s="48"/>
      <c r="Z250" s="48"/>
    </row>
    <row r="251" spans="1:26" ht="14.25" customHeight="1" x14ac:dyDescent="0.2">
      <c r="A251" s="55"/>
      <c r="B251" s="48"/>
      <c r="C251" s="48"/>
      <c r="D251" s="56"/>
      <c r="E251" s="48"/>
      <c r="F251" s="48"/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  <c r="Y251" s="48"/>
      <c r="Z251" s="48"/>
    </row>
    <row r="252" spans="1:26" ht="14.25" customHeight="1" x14ac:dyDescent="0.2">
      <c r="A252" s="55"/>
      <c r="B252" s="48"/>
      <c r="C252" s="48"/>
      <c r="D252" s="56"/>
      <c r="E252" s="48"/>
      <c r="F252" s="48"/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8"/>
      <c r="Z252" s="48"/>
    </row>
    <row r="253" spans="1:26" ht="14.25" customHeight="1" x14ac:dyDescent="0.2">
      <c r="A253" s="55"/>
      <c r="B253" s="48"/>
      <c r="C253" s="48"/>
      <c r="D253" s="56"/>
      <c r="E253" s="48"/>
      <c r="F253" s="48"/>
      <c r="G253" s="48"/>
      <c r="H253" s="48"/>
      <c r="I253" s="48"/>
      <c r="J253" s="48"/>
      <c r="K253" s="48"/>
      <c r="L253" s="48"/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48"/>
      <c r="X253" s="48"/>
      <c r="Y253" s="48"/>
      <c r="Z253" s="48"/>
    </row>
    <row r="254" spans="1:26" ht="14.25" customHeight="1" x14ac:dyDescent="0.2">
      <c r="A254" s="55"/>
      <c r="B254" s="48"/>
      <c r="C254" s="48"/>
      <c r="D254" s="56"/>
      <c r="E254" s="48"/>
      <c r="F254" s="48"/>
      <c r="G254" s="48"/>
      <c r="H254" s="48"/>
      <c r="I254" s="48"/>
      <c r="J254" s="48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48"/>
      <c r="Z254" s="48"/>
    </row>
    <row r="255" spans="1:26" ht="14.25" customHeight="1" x14ac:dyDescent="0.2">
      <c r="A255" s="55"/>
      <c r="B255" s="48"/>
      <c r="C255" s="48"/>
      <c r="D255" s="56"/>
      <c r="E255" s="48"/>
      <c r="F255" s="48"/>
      <c r="G255" s="48"/>
      <c r="H255" s="48"/>
      <c r="I255" s="48"/>
      <c r="J255" s="48"/>
      <c r="K255" s="48"/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  <c r="Y255" s="48"/>
      <c r="Z255" s="48"/>
    </row>
    <row r="256" spans="1:26" ht="14.25" customHeight="1" x14ac:dyDescent="0.2">
      <c r="A256" s="55"/>
      <c r="B256" s="48"/>
      <c r="C256" s="48"/>
      <c r="D256" s="56"/>
      <c r="E256" s="48"/>
      <c r="F256" s="48"/>
      <c r="G256" s="48"/>
      <c r="H256" s="48"/>
      <c r="I256" s="48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  <c r="Y256" s="48"/>
      <c r="Z256" s="48"/>
    </row>
    <row r="257" spans="1:26" ht="14.25" customHeight="1" x14ac:dyDescent="0.2">
      <c r="A257" s="55"/>
      <c r="B257" s="48"/>
      <c r="C257" s="48"/>
      <c r="D257" s="56"/>
      <c r="E257" s="48"/>
      <c r="F257" s="48"/>
      <c r="G257" s="48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8"/>
      <c r="Z257" s="48"/>
    </row>
    <row r="258" spans="1:26" ht="14.25" customHeight="1" x14ac:dyDescent="0.2">
      <c r="A258" s="55"/>
      <c r="B258" s="48"/>
      <c r="C258" s="48"/>
      <c r="D258" s="56"/>
      <c r="E258" s="48"/>
      <c r="F258" s="48"/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8"/>
      <c r="Z258" s="48"/>
    </row>
    <row r="259" spans="1:26" ht="14.25" customHeight="1" x14ac:dyDescent="0.2">
      <c r="A259" s="55"/>
      <c r="B259" s="48"/>
      <c r="C259" s="48"/>
      <c r="D259" s="56"/>
      <c r="E259" s="48"/>
      <c r="F259" s="48"/>
      <c r="G259" s="48"/>
      <c r="H259" s="48"/>
      <c r="I259" s="48"/>
      <c r="J259" s="48"/>
      <c r="K259" s="48"/>
      <c r="L259" s="48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</row>
    <row r="260" spans="1:26" ht="14.25" customHeight="1" x14ac:dyDescent="0.2">
      <c r="A260" s="55"/>
      <c r="B260" s="48"/>
      <c r="C260" s="48"/>
      <c r="D260" s="56"/>
      <c r="E260" s="48"/>
      <c r="F260" s="48"/>
      <c r="G260" s="48"/>
      <c r="H260" s="48"/>
      <c r="I260" s="48"/>
      <c r="J260" s="48"/>
      <c r="K260" s="48"/>
      <c r="L260" s="48"/>
      <c r="M260" s="48"/>
      <c r="N260" s="48"/>
      <c r="O260" s="48"/>
      <c r="P260" s="48"/>
      <c r="Q260" s="48"/>
      <c r="R260" s="48"/>
      <c r="S260" s="48"/>
      <c r="T260" s="48"/>
      <c r="U260" s="48"/>
      <c r="V260" s="48"/>
      <c r="W260" s="48"/>
      <c r="X260" s="48"/>
      <c r="Y260" s="48"/>
      <c r="Z260" s="48"/>
    </row>
    <row r="261" spans="1:26" ht="14.25" customHeight="1" x14ac:dyDescent="0.2">
      <c r="A261" s="55"/>
      <c r="B261" s="48"/>
      <c r="C261" s="48"/>
      <c r="D261" s="56"/>
      <c r="E261" s="48"/>
      <c r="F261" s="48"/>
      <c r="G261" s="48"/>
      <c r="H261" s="48"/>
      <c r="I261" s="48"/>
      <c r="J261" s="48"/>
      <c r="K261" s="48"/>
      <c r="L261" s="48"/>
      <c r="M261" s="48"/>
      <c r="N261" s="48"/>
      <c r="O261" s="48"/>
      <c r="P261" s="48"/>
      <c r="Q261" s="48"/>
      <c r="R261" s="48"/>
      <c r="S261" s="48"/>
      <c r="T261" s="48"/>
      <c r="U261" s="48"/>
      <c r="V261" s="48"/>
      <c r="W261" s="48"/>
      <c r="X261" s="48"/>
      <c r="Y261" s="48"/>
      <c r="Z261" s="48"/>
    </row>
    <row r="262" spans="1:26" ht="14.25" customHeight="1" x14ac:dyDescent="0.2">
      <c r="A262" s="55"/>
      <c r="B262" s="48"/>
      <c r="C262" s="48"/>
      <c r="D262" s="56"/>
      <c r="E262" s="48"/>
      <c r="F262" s="48"/>
      <c r="G262" s="48"/>
      <c r="H262" s="48"/>
      <c r="I262" s="48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  <c r="Y262" s="48"/>
      <c r="Z262" s="48"/>
    </row>
    <row r="263" spans="1:26" ht="14.25" customHeight="1" x14ac:dyDescent="0.2">
      <c r="A263" s="55"/>
      <c r="B263" s="48"/>
      <c r="C263" s="48"/>
      <c r="D263" s="56"/>
      <c r="E263" s="48"/>
      <c r="F263" s="48"/>
      <c r="G263" s="48"/>
      <c r="H263" s="48"/>
      <c r="I263" s="48"/>
      <c r="J263" s="48"/>
      <c r="K263" s="48"/>
      <c r="L263" s="48"/>
      <c r="M263" s="48"/>
      <c r="N263" s="48"/>
      <c r="O263" s="48"/>
      <c r="P263" s="48"/>
      <c r="Q263" s="48"/>
      <c r="R263" s="48"/>
      <c r="S263" s="48"/>
      <c r="T263" s="48"/>
      <c r="U263" s="48"/>
      <c r="V263" s="48"/>
      <c r="W263" s="48"/>
      <c r="X263" s="48"/>
      <c r="Y263" s="48"/>
      <c r="Z263" s="48"/>
    </row>
    <row r="264" spans="1:26" ht="14.25" customHeight="1" x14ac:dyDescent="0.2">
      <c r="A264" s="55"/>
      <c r="B264" s="48"/>
      <c r="C264" s="48"/>
      <c r="D264" s="56"/>
      <c r="E264" s="48"/>
      <c r="F264" s="48"/>
      <c r="G264" s="48"/>
      <c r="H264" s="48"/>
      <c r="I264" s="48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8"/>
      <c r="Y264" s="48"/>
      <c r="Z264" s="48"/>
    </row>
    <row r="265" spans="1:26" ht="14.25" customHeight="1" x14ac:dyDescent="0.2">
      <c r="A265" s="55"/>
      <c r="B265" s="48"/>
      <c r="C265" s="48"/>
      <c r="D265" s="56"/>
      <c r="E265" s="48"/>
      <c r="F265" s="48"/>
      <c r="G265" s="48"/>
      <c r="H265" s="48"/>
      <c r="I265" s="48"/>
      <c r="J265" s="48"/>
      <c r="K265" s="48"/>
      <c r="L265" s="48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</row>
    <row r="266" spans="1:26" ht="14.25" customHeight="1" x14ac:dyDescent="0.2">
      <c r="A266" s="55"/>
      <c r="B266" s="48"/>
      <c r="C266" s="48"/>
      <c r="D266" s="56"/>
      <c r="E266" s="48"/>
      <c r="F266" s="48"/>
      <c r="G266" s="48"/>
      <c r="H266" s="48"/>
      <c r="I266" s="48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  <c r="Y266" s="48"/>
      <c r="Z266" s="48"/>
    </row>
    <row r="267" spans="1:26" ht="14.25" customHeight="1" x14ac:dyDescent="0.2">
      <c r="A267" s="55"/>
      <c r="B267" s="48"/>
      <c r="C267" s="48"/>
      <c r="D267" s="56"/>
      <c r="E267" s="48"/>
      <c r="F267" s="48"/>
      <c r="G267" s="48"/>
      <c r="H267" s="48"/>
      <c r="I267" s="48"/>
      <c r="J267" s="48"/>
      <c r="K267" s="48"/>
      <c r="L267" s="48"/>
      <c r="M267" s="48"/>
      <c r="N267" s="48"/>
      <c r="O267" s="48"/>
      <c r="P267" s="48"/>
      <c r="Q267" s="48"/>
      <c r="R267" s="48"/>
      <c r="S267" s="48"/>
      <c r="T267" s="48"/>
      <c r="U267" s="48"/>
      <c r="V267" s="48"/>
      <c r="W267" s="48"/>
      <c r="X267" s="48"/>
      <c r="Y267" s="48"/>
      <c r="Z267" s="48"/>
    </row>
    <row r="268" spans="1:26" ht="14.25" customHeight="1" x14ac:dyDescent="0.2">
      <c r="A268" s="55"/>
      <c r="B268" s="48"/>
      <c r="C268" s="48"/>
      <c r="D268" s="56"/>
      <c r="E268" s="48"/>
      <c r="F268" s="48"/>
      <c r="G268" s="48"/>
      <c r="H268" s="48"/>
      <c r="I268" s="48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  <c r="Y268" s="48"/>
      <c r="Z268" s="48"/>
    </row>
    <row r="269" spans="1:26" ht="14.25" customHeight="1" x14ac:dyDescent="0.2">
      <c r="A269" s="55"/>
      <c r="B269" s="48"/>
      <c r="C269" s="48"/>
      <c r="D269" s="56"/>
      <c r="E269" s="48"/>
      <c r="F269" s="48"/>
      <c r="G269" s="48"/>
      <c r="H269" s="48"/>
      <c r="I269" s="48"/>
      <c r="J269" s="48"/>
      <c r="K269" s="48"/>
      <c r="L269" s="48"/>
      <c r="M269" s="48"/>
      <c r="N269" s="48"/>
      <c r="O269" s="48"/>
      <c r="P269" s="48"/>
      <c r="Q269" s="48"/>
      <c r="R269" s="48"/>
      <c r="S269" s="48"/>
      <c r="T269" s="48"/>
      <c r="U269" s="48"/>
      <c r="V269" s="48"/>
      <c r="W269" s="48"/>
      <c r="X269" s="48"/>
      <c r="Y269" s="48"/>
      <c r="Z269" s="48"/>
    </row>
    <row r="270" spans="1:26" ht="14.25" customHeight="1" x14ac:dyDescent="0.2">
      <c r="A270" s="55"/>
      <c r="B270" s="48"/>
      <c r="C270" s="48"/>
      <c r="D270" s="56"/>
      <c r="E270" s="48"/>
      <c r="F270" s="48"/>
      <c r="G270" s="48"/>
      <c r="H270" s="48"/>
      <c r="I270" s="48"/>
      <c r="J270" s="48"/>
      <c r="K270" s="48"/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48"/>
      <c r="Y270" s="48"/>
      <c r="Z270" s="48"/>
    </row>
    <row r="271" spans="1:26" ht="14.25" customHeight="1" x14ac:dyDescent="0.2">
      <c r="A271" s="55"/>
      <c r="B271" s="48"/>
      <c r="C271" s="48"/>
      <c r="D271" s="56"/>
      <c r="E271" s="48"/>
      <c r="F271" s="48"/>
      <c r="G271" s="48"/>
      <c r="H271" s="48"/>
      <c r="I271" s="48"/>
      <c r="J271" s="48"/>
      <c r="K271" s="48"/>
      <c r="L271" s="48"/>
      <c r="M271" s="48"/>
      <c r="N271" s="48"/>
      <c r="O271" s="48"/>
      <c r="P271" s="48"/>
      <c r="Q271" s="48"/>
      <c r="R271" s="48"/>
      <c r="S271" s="48"/>
      <c r="T271" s="48"/>
      <c r="U271" s="48"/>
      <c r="V271" s="48"/>
      <c r="W271" s="48"/>
      <c r="X271" s="48"/>
      <c r="Y271" s="48"/>
      <c r="Z271" s="48"/>
    </row>
    <row r="272" spans="1:26" ht="14.25" customHeight="1" x14ac:dyDescent="0.2">
      <c r="A272" s="55"/>
      <c r="B272" s="48"/>
      <c r="C272" s="48"/>
      <c r="D272" s="56"/>
      <c r="E272" s="48"/>
      <c r="F272" s="48"/>
      <c r="G272" s="48"/>
      <c r="H272" s="48"/>
      <c r="I272" s="48"/>
      <c r="J272" s="48"/>
      <c r="K272" s="48"/>
      <c r="L272" s="48"/>
      <c r="M272" s="48"/>
      <c r="N272" s="48"/>
      <c r="O272" s="48"/>
      <c r="P272" s="48"/>
      <c r="Q272" s="48"/>
      <c r="R272" s="48"/>
      <c r="S272" s="48"/>
      <c r="T272" s="48"/>
      <c r="U272" s="48"/>
      <c r="V272" s="48"/>
      <c r="W272" s="48"/>
      <c r="X272" s="48"/>
      <c r="Y272" s="48"/>
      <c r="Z272" s="48"/>
    </row>
    <row r="273" spans="1:26" ht="14.25" customHeight="1" x14ac:dyDescent="0.2">
      <c r="A273" s="55"/>
      <c r="B273" s="48"/>
      <c r="C273" s="48"/>
      <c r="D273" s="56"/>
      <c r="E273" s="48"/>
      <c r="F273" s="48"/>
      <c r="G273" s="48"/>
      <c r="H273" s="48"/>
      <c r="I273" s="48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48"/>
      <c r="Y273" s="48"/>
      <c r="Z273" s="48"/>
    </row>
    <row r="274" spans="1:26" ht="14.25" customHeight="1" x14ac:dyDescent="0.2">
      <c r="A274" s="55"/>
      <c r="B274" s="48"/>
      <c r="C274" s="48"/>
      <c r="D274" s="56"/>
      <c r="E274" s="48"/>
      <c r="F274" s="48"/>
      <c r="G274" s="48"/>
      <c r="H274" s="48"/>
      <c r="I274" s="48"/>
      <c r="J274" s="48"/>
      <c r="K274" s="48"/>
      <c r="L274" s="48"/>
      <c r="M274" s="48"/>
      <c r="N274" s="48"/>
      <c r="O274" s="48"/>
      <c r="P274" s="48"/>
      <c r="Q274" s="48"/>
      <c r="R274" s="48"/>
      <c r="S274" s="48"/>
      <c r="T274" s="48"/>
      <c r="U274" s="48"/>
      <c r="V274" s="48"/>
      <c r="W274" s="48"/>
      <c r="X274" s="48"/>
      <c r="Y274" s="48"/>
      <c r="Z274" s="48"/>
    </row>
    <row r="275" spans="1:26" ht="14.25" customHeight="1" x14ac:dyDescent="0.2">
      <c r="A275" s="55"/>
      <c r="B275" s="48"/>
      <c r="C275" s="48"/>
      <c r="D275" s="56"/>
      <c r="E275" s="48"/>
      <c r="F275" s="48"/>
      <c r="G275" s="48"/>
      <c r="H275" s="48"/>
      <c r="I275" s="48"/>
      <c r="J275" s="48"/>
      <c r="K275" s="48"/>
      <c r="L275" s="48"/>
      <c r="M275" s="48"/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48"/>
      <c r="Y275" s="48"/>
      <c r="Z275" s="48"/>
    </row>
    <row r="276" spans="1:26" ht="14.25" customHeight="1" x14ac:dyDescent="0.2">
      <c r="A276" s="55"/>
      <c r="B276" s="48"/>
      <c r="C276" s="48"/>
      <c r="D276" s="56"/>
      <c r="E276" s="48"/>
      <c r="F276" s="48"/>
      <c r="G276" s="48"/>
      <c r="H276" s="48"/>
      <c r="I276" s="48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  <c r="Y276" s="48"/>
      <c r="Z276" s="48"/>
    </row>
    <row r="277" spans="1:26" ht="14.25" customHeight="1" x14ac:dyDescent="0.2">
      <c r="A277" s="55"/>
      <c r="B277" s="48"/>
      <c r="C277" s="48"/>
      <c r="D277" s="56"/>
      <c r="E277" s="48"/>
      <c r="F277" s="48"/>
      <c r="G277" s="48"/>
      <c r="H277" s="48"/>
      <c r="I277" s="48"/>
      <c r="J277" s="48"/>
      <c r="K277" s="48"/>
      <c r="L277" s="48"/>
      <c r="M277" s="48"/>
      <c r="N277" s="48"/>
      <c r="O277" s="48"/>
      <c r="P277" s="48"/>
      <c r="Q277" s="48"/>
      <c r="R277" s="48"/>
      <c r="S277" s="48"/>
      <c r="T277" s="48"/>
      <c r="U277" s="48"/>
      <c r="V277" s="48"/>
      <c r="W277" s="48"/>
      <c r="X277" s="48"/>
      <c r="Y277" s="48"/>
      <c r="Z277" s="48"/>
    </row>
    <row r="278" spans="1:26" ht="14.25" customHeight="1" x14ac:dyDescent="0.2">
      <c r="A278" s="55"/>
      <c r="B278" s="48"/>
      <c r="C278" s="48"/>
      <c r="D278" s="56"/>
      <c r="E278" s="48"/>
      <c r="F278" s="48"/>
      <c r="G278" s="48"/>
      <c r="H278" s="48"/>
      <c r="I278" s="48"/>
      <c r="J278" s="48"/>
      <c r="K278" s="48"/>
      <c r="L278" s="48"/>
      <c r="M278" s="48"/>
      <c r="N278" s="48"/>
      <c r="O278" s="48"/>
      <c r="P278" s="48"/>
      <c r="Q278" s="48"/>
      <c r="R278" s="48"/>
      <c r="S278" s="48"/>
      <c r="T278" s="48"/>
      <c r="U278" s="48"/>
      <c r="V278" s="48"/>
      <c r="W278" s="48"/>
      <c r="X278" s="48"/>
      <c r="Y278" s="48"/>
      <c r="Z278" s="48"/>
    </row>
    <row r="279" spans="1:26" ht="14.25" customHeight="1" x14ac:dyDescent="0.2">
      <c r="A279" s="55"/>
      <c r="B279" s="48"/>
      <c r="C279" s="48"/>
      <c r="D279" s="56"/>
      <c r="E279" s="48"/>
      <c r="F279" s="48"/>
      <c r="G279" s="48"/>
      <c r="H279" s="48"/>
      <c r="I279" s="48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48"/>
      <c r="Y279" s="48"/>
      <c r="Z279" s="48"/>
    </row>
    <row r="280" spans="1:26" ht="14.25" customHeight="1" x14ac:dyDescent="0.2">
      <c r="A280" s="55"/>
      <c r="B280" s="48"/>
      <c r="C280" s="48"/>
      <c r="D280" s="56"/>
      <c r="E280" s="48"/>
      <c r="F280" s="48"/>
      <c r="G280" s="48"/>
      <c r="H280" s="48"/>
      <c r="I280" s="48"/>
      <c r="J280" s="48"/>
      <c r="K280" s="48"/>
      <c r="L280" s="48"/>
      <c r="M280" s="48"/>
      <c r="N280" s="48"/>
      <c r="O280" s="48"/>
      <c r="P280" s="48"/>
      <c r="Q280" s="48"/>
      <c r="R280" s="48"/>
      <c r="S280" s="48"/>
      <c r="T280" s="48"/>
      <c r="U280" s="48"/>
      <c r="V280" s="48"/>
      <c r="W280" s="48"/>
      <c r="X280" s="48"/>
      <c r="Y280" s="48"/>
      <c r="Z280" s="48"/>
    </row>
    <row r="281" spans="1:26" ht="14.25" customHeight="1" x14ac:dyDescent="0.2">
      <c r="A281" s="55"/>
      <c r="B281" s="48"/>
      <c r="C281" s="48"/>
      <c r="D281" s="56"/>
      <c r="E281" s="48"/>
      <c r="F281" s="48"/>
      <c r="G281" s="48"/>
      <c r="H281" s="48"/>
      <c r="I281" s="48"/>
      <c r="J281" s="48"/>
      <c r="K281" s="48"/>
      <c r="L281" s="48"/>
      <c r="M281" s="48"/>
      <c r="N281" s="48"/>
      <c r="O281" s="48"/>
      <c r="P281" s="48"/>
      <c r="Q281" s="48"/>
      <c r="R281" s="48"/>
      <c r="S281" s="48"/>
      <c r="T281" s="48"/>
      <c r="U281" s="48"/>
      <c r="V281" s="48"/>
      <c r="W281" s="48"/>
      <c r="X281" s="48"/>
      <c r="Y281" s="48"/>
      <c r="Z281" s="48"/>
    </row>
    <row r="282" spans="1:26" ht="14.25" customHeight="1" x14ac:dyDescent="0.2">
      <c r="A282" s="55"/>
      <c r="B282" s="48"/>
      <c r="C282" s="48"/>
      <c r="D282" s="56"/>
      <c r="E282" s="48"/>
      <c r="F282" s="48"/>
      <c r="G282" s="48"/>
      <c r="H282" s="48"/>
      <c r="I282" s="48"/>
      <c r="J282" s="48"/>
      <c r="K282" s="48"/>
      <c r="L282" s="48"/>
      <c r="M282" s="48"/>
      <c r="N282" s="48"/>
      <c r="O282" s="48"/>
      <c r="P282" s="48"/>
      <c r="Q282" s="48"/>
      <c r="R282" s="48"/>
      <c r="S282" s="48"/>
      <c r="T282" s="48"/>
      <c r="U282" s="48"/>
      <c r="V282" s="48"/>
      <c r="W282" s="48"/>
      <c r="X282" s="48"/>
      <c r="Y282" s="48"/>
      <c r="Z282" s="48"/>
    </row>
    <row r="283" spans="1:26" ht="14.25" customHeight="1" x14ac:dyDescent="0.2">
      <c r="A283" s="55"/>
      <c r="B283" s="48"/>
      <c r="C283" s="48"/>
      <c r="D283" s="56"/>
      <c r="E283" s="48"/>
      <c r="F283" s="48"/>
      <c r="G283" s="48"/>
      <c r="H283" s="48"/>
      <c r="I283" s="48"/>
      <c r="J283" s="48"/>
      <c r="K283" s="48"/>
      <c r="L283" s="48"/>
      <c r="M283" s="48"/>
      <c r="N283" s="48"/>
      <c r="O283" s="48"/>
      <c r="P283" s="48"/>
      <c r="Q283" s="48"/>
      <c r="R283" s="48"/>
      <c r="S283" s="48"/>
      <c r="T283" s="48"/>
      <c r="U283" s="48"/>
      <c r="V283" s="48"/>
      <c r="W283" s="48"/>
      <c r="X283" s="48"/>
      <c r="Y283" s="48"/>
      <c r="Z283" s="48"/>
    </row>
    <row r="284" spans="1:26" ht="14.25" customHeight="1" x14ac:dyDescent="0.2">
      <c r="A284" s="55"/>
      <c r="B284" s="48"/>
      <c r="C284" s="48"/>
      <c r="D284" s="56"/>
      <c r="E284" s="48"/>
      <c r="F284" s="48"/>
      <c r="G284" s="48"/>
      <c r="H284" s="48"/>
      <c r="I284" s="48"/>
      <c r="J284" s="48"/>
      <c r="K284" s="48"/>
      <c r="L284" s="48"/>
      <c r="M284" s="48"/>
      <c r="N284" s="48"/>
      <c r="O284" s="48"/>
      <c r="P284" s="48"/>
      <c r="Q284" s="48"/>
      <c r="R284" s="48"/>
      <c r="S284" s="48"/>
      <c r="T284" s="48"/>
      <c r="U284" s="48"/>
      <c r="V284" s="48"/>
      <c r="W284" s="48"/>
      <c r="X284" s="48"/>
      <c r="Y284" s="48"/>
      <c r="Z284" s="48"/>
    </row>
    <row r="285" spans="1:26" ht="14.25" customHeight="1" x14ac:dyDescent="0.2">
      <c r="A285" s="55"/>
      <c r="B285" s="48"/>
      <c r="C285" s="48"/>
      <c r="D285" s="56"/>
      <c r="E285" s="48"/>
      <c r="F285" s="48"/>
      <c r="G285" s="48"/>
      <c r="H285" s="48"/>
      <c r="I285" s="48"/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48"/>
      <c r="Y285" s="48"/>
      <c r="Z285" s="48"/>
    </row>
    <row r="286" spans="1:26" ht="14.25" customHeight="1" x14ac:dyDescent="0.2">
      <c r="A286" s="55"/>
      <c r="B286" s="48"/>
      <c r="C286" s="48"/>
      <c r="D286" s="56"/>
      <c r="E286" s="48"/>
      <c r="F286" s="48"/>
      <c r="G286" s="48"/>
      <c r="H286" s="48"/>
      <c r="I286" s="48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48"/>
      <c r="Y286" s="48"/>
      <c r="Z286" s="48"/>
    </row>
    <row r="287" spans="1:26" ht="14.25" customHeight="1" x14ac:dyDescent="0.2">
      <c r="A287" s="55"/>
      <c r="B287" s="48"/>
      <c r="C287" s="48"/>
      <c r="D287" s="56"/>
      <c r="E287" s="48"/>
      <c r="F287" s="48"/>
      <c r="G287" s="48"/>
      <c r="H287" s="48"/>
      <c r="I287" s="48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48"/>
      <c r="Y287" s="48"/>
      <c r="Z287" s="48"/>
    </row>
    <row r="288" spans="1:26" ht="14.25" customHeight="1" x14ac:dyDescent="0.2">
      <c r="A288" s="55"/>
      <c r="B288" s="48"/>
      <c r="C288" s="48"/>
      <c r="D288" s="56"/>
      <c r="E288" s="48"/>
      <c r="F288" s="48"/>
      <c r="G288" s="48"/>
      <c r="H288" s="48"/>
      <c r="I288" s="48"/>
      <c r="J288" s="48"/>
      <c r="K288" s="48"/>
      <c r="L288" s="48"/>
      <c r="M288" s="48"/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48"/>
      <c r="Y288" s="48"/>
      <c r="Z288" s="48"/>
    </row>
    <row r="289" spans="1:26" ht="14.25" customHeight="1" x14ac:dyDescent="0.2">
      <c r="A289" s="55"/>
      <c r="B289" s="48"/>
      <c r="C289" s="48"/>
      <c r="D289" s="56"/>
      <c r="E289" s="48"/>
      <c r="F289" s="48"/>
      <c r="G289" s="48"/>
      <c r="H289" s="48"/>
      <c r="I289" s="48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48"/>
      <c r="Y289" s="48"/>
      <c r="Z289" s="48"/>
    </row>
    <row r="290" spans="1:26" ht="14.25" customHeight="1" x14ac:dyDescent="0.2">
      <c r="A290" s="55"/>
      <c r="B290" s="48"/>
      <c r="C290" s="48"/>
      <c r="D290" s="56"/>
      <c r="E290" s="48"/>
      <c r="F290" s="48"/>
      <c r="G290" s="48"/>
      <c r="H290" s="48"/>
      <c r="I290" s="48"/>
      <c r="J290" s="48"/>
      <c r="K290" s="48"/>
      <c r="L290" s="48"/>
      <c r="M290" s="48"/>
      <c r="N290" s="48"/>
      <c r="O290" s="48"/>
      <c r="P290" s="48"/>
      <c r="Q290" s="48"/>
      <c r="R290" s="48"/>
      <c r="S290" s="48"/>
      <c r="T290" s="48"/>
      <c r="U290" s="48"/>
      <c r="V290" s="48"/>
      <c r="W290" s="48"/>
      <c r="X290" s="48"/>
      <c r="Y290" s="48"/>
      <c r="Z290" s="48"/>
    </row>
    <row r="291" spans="1:26" ht="14.25" customHeight="1" x14ac:dyDescent="0.2">
      <c r="A291" s="55"/>
      <c r="B291" s="48"/>
      <c r="C291" s="48"/>
      <c r="D291" s="56"/>
      <c r="E291" s="48"/>
      <c r="F291" s="48"/>
      <c r="G291" s="48"/>
      <c r="H291" s="48"/>
      <c r="I291" s="48"/>
      <c r="J291" s="48"/>
      <c r="K291" s="48"/>
      <c r="L291" s="48"/>
      <c r="M291" s="48"/>
      <c r="N291" s="48"/>
      <c r="O291" s="48"/>
      <c r="P291" s="48"/>
      <c r="Q291" s="48"/>
      <c r="R291" s="48"/>
      <c r="S291" s="48"/>
      <c r="T291" s="48"/>
      <c r="U291" s="48"/>
      <c r="V291" s="48"/>
      <c r="W291" s="48"/>
      <c r="X291" s="48"/>
      <c r="Y291" s="48"/>
      <c r="Z291" s="48"/>
    </row>
    <row r="292" spans="1:26" ht="14.25" customHeight="1" x14ac:dyDescent="0.2">
      <c r="A292" s="55"/>
      <c r="B292" s="48"/>
      <c r="C292" s="48"/>
      <c r="D292" s="56"/>
      <c r="E292" s="48"/>
      <c r="F292" s="48"/>
      <c r="G292" s="48"/>
      <c r="H292" s="48"/>
      <c r="I292" s="48"/>
      <c r="J292" s="48"/>
      <c r="K292" s="48"/>
      <c r="L292" s="48"/>
      <c r="M292" s="48"/>
      <c r="N292" s="48"/>
      <c r="O292" s="48"/>
      <c r="P292" s="48"/>
      <c r="Q292" s="48"/>
      <c r="R292" s="48"/>
      <c r="S292" s="48"/>
      <c r="T292" s="48"/>
      <c r="U292" s="48"/>
      <c r="V292" s="48"/>
      <c r="W292" s="48"/>
      <c r="X292" s="48"/>
      <c r="Y292" s="48"/>
      <c r="Z292" s="48"/>
    </row>
    <row r="293" spans="1:26" ht="14.25" customHeight="1" x14ac:dyDescent="0.2">
      <c r="A293" s="55"/>
      <c r="B293" s="48"/>
      <c r="C293" s="48"/>
      <c r="D293" s="56"/>
      <c r="E293" s="48"/>
      <c r="F293" s="48"/>
      <c r="G293" s="48"/>
      <c r="H293" s="48"/>
      <c r="I293" s="48"/>
      <c r="J293" s="48"/>
      <c r="K293" s="48"/>
      <c r="L293" s="48"/>
      <c r="M293" s="48"/>
      <c r="N293" s="48"/>
      <c r="O293" s="48"/>
      <c r="P293" s="48"/>
      <c r="Q293" s="48"/>
      <c r="R293" s="48"/>
      <c r="S293" s="48"/>
      <c r="T293" s="48"/>
      <c r="U293" s="48"/>
      <c r="V293" s="48"/>
      <c r="W293" s="48"/>
      <c r="X293" s="48"/>
      <c r="Y293" s="48"/>
      <c r="Z293" s="48"/>
    </row>
    <row r="294" spans="1:26" ht="14.25" customHeight="1" x14ac:dyDescent="0.2">
      <c r="A294" s="55"/>
      <c r="B294" s="48"/>
      <c r="C294" s="48"/>
      <c r="D294" s="56"/>
      <c r="E294" s="48"/>
      <c r="F294" s="48"/>
      <c r="G294" s="48"/>
      <c r="H294" s="48"/>
      <c r="I294" s="48"/>
      <c r="J294" s="48"/>
      <c r="K294" s="48"/>
      <c r="L294" s="48"/>
      <c r="M294" s="48"/>
      <c r="N294" s="48"/>
      <c r="O294" s="48"/>
      <c r="P294" s="48"/>
      <c r="Q294" s="48"/>
      <c r="R294" s="48"/>
      <c r="S294" s="48"/>
      <c r="T294" s="48"/>
      <c r="U294" s="48"/>
      <c r="V294" s="48"/>
      <c r="W294" s="48"/>
      <c r="X294" s="48"/>
      <c r="Y294" s="48"/>
      <c r="Z294" s="48"/>
    </row>
    <row r="295" spans="1:26" ht="14.25" customHeight="1" x14ac:dyDescent="0.2">
      <c r="A295" s="55"/>
      <c r="B295" s="48"/>
      <c r="C295" s="48"/>
      <c r="D295" s="56"/>
      <c r="E295" s="48"/>
      <c r="F295" s="48"/>
      <c r="G295" s="48"/>
      <c r="H295" s="48"/>
      <c r="I295" s="48"/>
      <c r="J295" s="48"/>
      <c r="K295" s="48"/>
      <c r="L295" s="48"/>
      <c r="M295" s="48"/>
      <c r="N295" s="48"/>
      <c r="O295" s="48"/>
      <c r="P295" s="48"/>
      <c r="Q295" s="48"/>
      <c r="R295" s="48"/>
      <c r="S295" s="48"/>
      <c r="T295" s="48"/>
      <c r="U295" s="48"/>
      <c r="V295" s="48"/>
      <c r="W295" s="48"/>
      <c r="X295" s="48"/>
      <c r="Y295" s="48"/>
      <c r="Z295" s="48"/>
    </row>
    <row r="296" spans="1:26" ht="14.25" customHeight="1" x14ac:dyDescent="0.2">
      <c r="A296" s="55"/>
      <c r="B296" s="48"/>
      <c r="C296" s="48"/>
      <c r="D296" s="56"/>
      <c r="E296" s="48"/>
      <c r="F296" s="48"/>
      <c r="G296" s="48"/>
      <c r="H296" s="48"/>
      <c r="I296" s="48"/>
      <c r="J296" s="48"/>
      <c r="K296" s="48"/>
      <c r="L296" s="48"/>
      <c r="M296" s="48"/>
      <c r="N296" s="48"/>
      <c r="O296" s="48"/>
      <c r="P296" s="48"/>
      <c r="Q296" s="48"/>
      <c r="R296" s="48"/>
      <c r="S296" s="48"/>
      <c r="T296" s="48"/>
      <c r="U296" s="48"/>
      <c r="V296" s="48"/>
      <c r="W296" s="48"/>
      <c r="X296" s="48"/>
      <c r="Y296" s="48"/>
      <c r="Z296" s="48"/>
    </row>
    <row r="297" spans="1:26" ht="14.25" customHeight="1" x14ac:dyDescent="0.2">
      <c r="A297" s="55"/>
      <c r="B297" s="48"/>
      <c r="C297" s="48"/>
      <c r="D297" s="56"/>
      <c r="E297" s="48"/>
      <c r="F297" s="48"/>
      <c r="G297" s="48"/>
      <c r="H297" s="48"/>
      <c r="I297" s="48"/>
      <c r="J297" s="48"/>
      <c r="K297" s="48"/>
      <c r="L297" s="48"/>
      <c r="M297" s="48"/>
      <c r="N297" s="48"/>
      <c r="O297" s="48"/>
      <c r="P297" s="48"/>
      <c r="Q297" s="48"/>
      <c r="R297" s="48"/>
      <c r="S297" s="48"/>
      <c r="T297" s="48"/>
      <c r="U297" s="48"/>
      <c r="V297" s="48"/>
      <c r="W297" s="48"/>
      <c r="X297" s="48"/>
      <c r="Y297" s="48"/>
      <c r="Z297" s="48"/>
    </row>
    <row r="298" spans="1:26" ht="14.25" customHeight="1" x14ac:dyDescent="0.2">
      <c r="A298" s="55"/>
      <c r="B298" s="48"/>
      <c r="C298" s="48"/>
      <c r="D298" s="56"/>
      <c r="E298" s="48"/>
      <c r="F298" s="48"/>
      <c r="G298" s="48"/>
      <c r="H298" s="48"/>
      <c r="I298" s="48"/>
      <c r="J298" s="48"/>
      <c r="K298" s="48"/>
      <c r="L298" s="48"/>
      <c r="M298" s="48"/>
      <c r="N298" s="48"/>
      <c r="O298" s="48"/>
      <c r="P298" s="48"/>
      <c r="Q298" s="48"/>
      <c r="R298" s="48"/>
      <c r="S298" s="48"/>
      <c r="T298" s="48"/>
      <c r="U298" s="48"/>
      <c r="V298" s="48"/>
      <c r="W298" s="48"/>
      <c r="X298" s="48"/>
      <c r="Y298" s="48"/>
      <c r="Z298" s="48"/>
    </row>
    <row r="299" spans="1:26" ht="14.25" customHeight="1" x14ac:dyDescent="0.2">
      <c r="A299" s="55"/>
      <c r="B299" s="48"/>
      <c r="C299" s="48"/>
      <c r="D299" s="56"/>
      <c r="E299" s="48"/>
      <c r="F299" s="48"/>
      <c r="G299" s="48"/>
      <c r="H299" s="48"/>
      <c r="I299" s="48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48"/>
      <c r="Y299" s="48"/>
      <c r="Z299" s="48"/>
    </row>
    <row r="300" spans="1:26" ht="14.25" customHeight="1" x14ac:dyDescent="0.2">
      <c r="A300" s="55"/>
      <c r="B300" s="48"/>
      <c r="C300" s="48"/>
      <c r="D300" s="56"/>
      <c r="E300" s="48"/>
      <c r="F300" s="48"/>
      <c r="G300" s="48"/>
      <c r="H300" s="48"/>
      <c r="I300" s="48"/>
      <c r="J300" s="48"/>
      <c r="K300" s="48"/>
      <c r="L300" s="48"/>
      <c r="M300" s="48"/>
      <c r="N300" s="48"/>
      <c r="O300" s="48"/>
      <c r="P300" s="48"/>
      <c r="Q300" s="48"/>
      <c r="R300" s="48"/>
      <c r="S300" s="48"/>
      <c r="T300" s="48"/>
      <c r="U300" s="48"/>
      <c r="V300" s="48"/>
      <c r="W300" s="48"/>
      <c r="X300" s="48"/>
      <c r="Y300" s="48"/>
      <c r="Z300" s="48"/>
    </row>
    <row r="301" spans="1:26" ht="14.25" customHeight="1" x14ac:dyDescent="0.2">
      <c r="A301" s="55"/>
      <c r="B301" s="48"/>
      <c r="C301" s="48"/>
      <c r="D301" s="56"/>
      <c r="E301" s="48"/>
      <c r="F301" s="48"/>
      <c r="G301" s="48"/>
      <c r="H301" s="48"/>
      <c r="I301" s="48"/>
      <c r="J301" s="48"/>
      <c r="K301" s="48"/>
      <c r="L301" s="48"/>
      <c r="M301" s="48"/>
      <c r="N301" s="48"/>
      <c r="O301" s="48"/>
      <c r="P301" s="48"/>
      <c r="Q301" s="48"/>
      <c r="R301" s="48"/>
      <c r="S301" s="48"/>
      <c r="T301" s="48"/>
      <c r="U301" s="48"/>
      <c r="V301" s="48"/>
      <c r="W301" s="48"/>
      <c r="X301" s="48"/>
      <c r="Y301" s="48"/>
      <c r="Z301" s="48"/>
    </row>
    <row r="302" spans="1:26" ht="14.25" customHeight="1" x14ac:dyDescent="0.2">
      <c r="A302" s="55"/>
      <c r="B302" s="48"/>
      <c r="C302" s="48"/>
      <c r="D302" s="56"/>
      <c r="E302" s="48"/>
      <c r="F302" s="48"/>
      <c r="G302" s="48"/>
      <c r="H302" s="48"/>
      <c r="I302" s="48"/>
      <c r="J302" s="48"/>
      <c r="K302" s="48"/>
      <c r="L302" s="48"/>
      <c r="M302" s="48"/>
      <c r="N302" s="48"/>
      <c r="O302" s="48"/>
      <c r="P302" s="48"/>
      <c r="Q302" s="48"/>
      <c r="R302" s="48"/>
      <c r="S302" s="48"/>
      <c r="T302" s="48"/>
      <c r="U302" s="48"/>
      <c r="V302" s="48"/>
      <c r="W302" s="48"/>
      <c r="X302" s="48"/>
      <c r="Y302" s="48"/>
      <c r="Z302" s="48"/>
    </row>
    <row r="303" spans="1:26" ht="14.25" customHeight="1" x14ac:dyDescent="0.2">
      <c r="A303" s="55"/>
      <c r="B303" s="48"/>
      <c r="C303" s="48"/>
      <c r="D303" s="56"/>
      <c r="E303" s="48"/>
      <c r="F303" s="48"/>
      <c r="G303" s="48"/>
      <c r="H303" s="48"/>
      <c r="I303" s="48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48"/>
      <c r="Y303" s="48"/>
      <c r="Z303" s="48"/>
    </row>
    <row r="304" spans="1:26" ht="14.25" customHeight="1" x14ac:dyDescent="0.2">
      <c r="A304" s="55"/>
      <c r="B304" s="48"/>
      <c r="C304" s="48"/>
      <c r="D304" s="56"/>
      <c r="E304" s="48"/>
      <c r="F304" s="48"/>
      <c r="G304" s="48"/>
      <c r="H304" s="48"/>
      <c r="I304" s="48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48"/>
      <c r="Y304" s="48"/>
      <c r="Z304" s="48"/>
    </row>
    <row r="305" spans="1:26" ht="14.25" customHeight="1" x14ac:dyDescent="0.2">
      <c r="A305" s="55"/>
      <c r="B305" s="48"/>
      <c r="C305" s="48"/>
      <c r="D305" s="56"/>
      <c r="E305" s="48"/>
      <c r="F305" s="48"/>
      <c r="G305" s="48"/>
      <c r="H305" s="48"/>
      <c r="I305" s="48"/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48"/>
      <c r="Y305" s="48"/>
      <c r="Z305" s="48"/>
    </row>
    <row r="306" spans="1:26" ht="14.25" customHeight="1" x14ac:dyDescent="0.2">
      <c r="A306" s="55"/>
      <c r="B306" s="48"/>
      <c r="C306" s="48"/>
      <c r="D306" s="56"/>
      <c r="E306" s="48"/>
      <c r="F306" s="48"/>
      <c r="G306" s="48"/>
      <c r="H306" s="48"/>
      <c r="I306" s="48"/>
      <c r="J306" s="48"/>
      <c r="K306" s="48"/>
      <c r="L306" s="48"/>
      <c r="M306" s="48"/>
      <c r="N306" s="48"/>
      <c r="O306" s="48"/>
      <c r="P306" s="48"/>
      <c r="Q306" s="48"/>
      <c r="R306" s="48"/>
      <c r="S306" s="48"/>
      <c r="T306" s="48"/>
      <c r="U306" s="48"/>
      <c r="V306" s="48"/>
      <c r="W306" s="48"/>
      <c r="X306" s="48"/>
      <c r="Y306" s="48"/>
      <c r="Z306" s="48"/>
    </row>
    <row r="307" spans="1:26" ht="14.25" customHeight="1" x14ac:dyDescent="0.2">
      <c r="A307" s="55"/>
      <c r="B307" s="48"/>
      <c r="C307" s="48"/>
      <c r="D307" s="56"/>
      <c r="E307" s="48"/>
      <c r="F307" s="48"/>
      <c r="G307" s="48"/>
      <c r="H307" s="48"/>
      <c r="I307" s="48"/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48"/>
      <c r="Y307" s="48"/>
      <c r="Z307" s="48"/>
    </row>
    <row r="308" spans="1:26" ht="14.25" customHeight="1" x14ac:dyDescent="0.2">
      <c r="A308" s="55"/>
      <c r="B308" s="48"/>
      <c r="C308" s="48"/>
      <c r="D308" s="56"/>
      <c r="E308" s="48"/>
      <c r="F308" s="48"/>
      <c r="G308" s="48"/>
      <c r="H308" s="48"/>
      <c r="I308" s="48"/>
      <c r="J308" s="48"/>
      <c r="K308" s="48"/>
      <c r="L308" s="48"/>
      <c r="M308" s="48"/>
      <c r="N308" s="48"/>
      <c r="O308" s="48"/>
      <c r="P308" s="48"/>
      <c r="Q308" s="48"/>
      <c r="R308" s="48"/>
      <c r="S308" s="48"/>
      <c r="T308" s="48"/>
      <c r="U308" s="48"/>
      <c r="V308" s="48"/>
      <c r="W308" s="48"/>
      <c r="X308" s="48"/>
      <c r="Y308" s="48"/>
      <c r="Z308" s="48"/>
    </row>
    <row r="309" spans="1:26" ht="14.25" customHeight="1" x14ac:dyDescent="0.2">
      <c r="A309" s="55"/>
      <c r="B309" s="48"/>
      <c r="C309" s="48"/>
      <c r="D309" s="56"/>
      <c r="E309" s="48"/>
      <c r="F309" s="48"/>
      <c r="G309" s="48"/>
      <c r="H309" s="48"/>
      <c r="I309" s="48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/>
      <c r="V309" s="48"/>
      <c r="W309" s="48"/>
      <c r="X309" s="48"/>
      <c r="Y309" s="48"/>
      <c r="Z309" s="48"/>
    </row>
    <row r="310" spans="1:26" ht="14.25" customHeight="1" x14ac:dyDescent="0.2">
      <c r="A310" s="55"/>
      <c r="B310" s="48"/>
      <c r="C310" s="48"/>
      <c r="D310" s="56"/>
      <c r="E310" s="48"/>
      <c r="F310" s="48"/>
      <c r="G310" s="48"/>
      <c r="H310" s="48"/>
      <c r="I310" s="48"/>
      <c r="J310" s="48"/>
      <c r="K310" s="48"/>
      <c r="L310" s="48"/>
      <c r="M310" s="48"/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48"/>
      <c r="Y310" s="48"/>
      <c r="Z310" s="48"/>
    </row>
    <row r="311" spans="1:26" ht="14.25" customHeight="1" x14ac:dyDescent="0.2">
      <c r="A311" s="55"/>
      <c r="B311" s="48"/>
      <c r="C311" s="48"/>
      <c r="D311" s="56"/>
      <c r="E311" s="48"/>
      <c r="F311" s="48"/>
      <c r="G311" s="48"/>
      <c r="H311" s="48"/>
      <c r="I311" s="48"/>
      <c r="J311" s="48"/>
      <c r="K311" s="48"/>
      <c r="L311" s="48"/>
      <c r="M311" s="48"/>
      <c r="N311" s="48"/>
      <c r="O311" s="48"/>
      <c r="P311" s="48"/>
      <c r="Q311" s="48"/>
      <c r="R311" s="48"/>
      <c r="S311" s="48"/>
      <c r="T311" s="48"/>
      <c r="U311" s="48"/>
      <c r="V311" s="48"/>
      <c r="W311" s="48"/>
      <c r="X311" s="48"/>
      <c r="Y311" s="48"/>
      <c r="Z311" s="48"/>
    </row>
    <row r="312" spans="1:26" ht="14.25" customHeight="1" x14ac:dyDescent="0.2">
      <c r="A312" s="55"/>
      <c r="B312" s="48"/>
      <c r="C312" s="48"/>
      <c r="D312" s="56"/>
      <c r="E312" s="48"/>
      <c r="F312" s="48"/>
      <c r="G312" s="48"/>
      <c r="H312" s="48"/>
      <c r="I312" s="48"/>
      <c r="J312" s="48"/>
      <c r="K312" s="48"/>
      <c r="L312" s="48"/>
      <c r="M312" s="48"/>
      <c r="N312" s="48"/>
      <c r="O312" s="48"/>
      <c r="P312" s="48"/>
      <c r="Q312" s="48"/>
      <c r="R312" s="48"/>
      <c r="S312" s="48"/>
      <c r="T312" s="48"/>
      <c r="U312" s="48"/>
      <c r="V312" s="48"/>
      <c r="W312" s="48"/>
      <c r="X312" s="48"/>
      <c r="Y312" s="48"/>
      <c r="Z312" s="48"/>
    </row>
    <row r="313" spans="1:26" ht="14.25" customHeight="1" x14ac:dyDescent="0.2">
      <c r="A313" s="55"/>
      <c r="B313" s="48"/>
      <c r="C313" s="48"/>
      <c r="D313" s="56"/>
      <c r="E313" s="48"/>
      <c r="F313" s="48"/>
      <c r="G313" s="48"/>
      <c r="H313" s="48"/>
      <c r="I313" s="48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</row>
    <row r="314" spans="1:26" ht="14.25" customHeight="1" x14ac:dyDescent="0.2">
      <c r="A314" s="55"/>
      <c r="B314" s="48"/>
      <c r="C314" s="48"/>
      <c r="D314" s="56"/>
      <c r="E314" s="48"/>
      <c r="F314" s="48"/>
      <c r="G314" s="48"/>
      <c r="H314" s="48"/>
      <c r="I314" s="48"/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48"/>
      <c r="U314" s="48"/>
      <c r="V314" s="48"/>
      <c r="W314" s="48"/>
      <c r="X314" s="48"/>
      <c r="Y314" s="48"/>
      <c r="Z314" s="48"/>
    </row>
    <row r="315" spans="1:26" ht="14.25" customHeight="1" x14ac:dyDescent="0.2">
      <c r="A315" s="55"/>
      <c r="B315" s="48"/>
      <c r="C315" s="48"/>
      <c r="D315" s="56"/>
      <c r="E315" s="48"/>
      <c r="F315" s="48"/>
      <c r="G315" s="48"/>
      <c r="H315" s="48"/>
      <c r="I315" s="48"/>
      <c r="J315" s="48"/>
      <c r="K315" s="48"/>
      <c r="L315" s="48"/>
      <c r="M315" s="48"/>
      <c r="N315" s="48"/>
      <c r="O315" s="48"/>
      <c r="P315" s="48"/>
      <c r="Q315" s="48"/>
      <c r="R315" s="48"/>
      <c r="S315" s="48"/>
      <c r="T315" s="48"/>
      <c r="U315" s="48"/>
      <c r="V315" s="48"/>
      <c r="W315" s="48"/>
      <c r="X315" s="48"/>
      <c r="Y315" s="48"/>
      <c r="Z315" s="48"/>
    </row>
    <row r="316" spans="1:26" ht="14.25" customHeight="1" x14ac:dyDescent="0.2">
      <c r="A316" s="55"/>
      <c r="B316" s="48"/>
      <c r="C316" s="48"/>
      <c r="D316" s="56"/>
      <c r="E316" s="48"/>
      <c r="F316" s="48"/>
      <c r="G316" s="48"/>
      <c r="H316" s="48"/>
      <c r="I316" s="48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/>
      <c r="X316" s="48"/>
      <c r="Y316" s="48"/>
      <c r="Z316" s="48"/>
    </row>
    <row r="317" spans="1:26" ht="14.25" customHeight="1" x14ac:dyDescent="0.2">
      <c r="A317" s="55"/>
      <c r="B317" s="48"/>
      <c r="C317" s="48"/>
      <c r="D317" s="56"/>
      <c r="E317" s="48"/>
      <c r="F317" s="48"/>
      <c r="G317" s="48"/>
      <c r="H317" s="48"/>
      <c r="I317" s="48"/>
      <c r="J317" s="48"/>
      <c r="K317" s="48"/>
      <c r="L317" s="48"/>
      <c r="M317" s="48"/>
      <c r="N317" s="48"/>
      <c r="O317" s="48"/>
      <c r="P317" s="48"/>
      <c r="Q317" s="48"/>
      <c r="R317" s="48"/>
      <c r="S317" s="48"/>
      <c r="T317" s="48"/>
      <c r="U317" s="48"/>
      <c r="V317" s="48"/>
      <c r="W317" s="48"/>
      <c r="X317" s="48"/>
      <c r="Y317" s="48"/>
      <c r="Z317" s="48"/>
    </row>
    <row r="318" spans="1:26" ht="14.25" customHeight="1" x14ac:dyDescent="0.2">
      <c r="A318" s="55"/>
      <c r="B318" s="48"/>
      <c r="C318" s="48"/>
      <c r="D318" s="56"/>
      <c r="E318" s="48"/>
      <c r="F318" s="48"/>
      <c r="G318" s="48"/>
      <c r="H318" s="48"/>
      <c r="I318" s="48"/>
      <c r="J318" s="48"/>
      <c r="K318" s="48"/>
      <c r="L318" s="48"/>
      <c r="M318" s="48"/>
      <c r="N318" s="48"/>
      <c r="O318" s="48"/>
      <c r="P318" s="48"/>
      <c r="Q318" s="48"/>
      <c r="R318" s="48"/>
      <c r="S318" s="48"/>
      <c r="T318" s="48"/>
      <c r="U318" s="48"/>
      <c r="V318" s="48"/>
      <c r="W318" s="48"/>
      <c r="X318" s="48"/>
      <c r="Y318" s="48"/>
      <c r="Z318" s="48"/>
    </row>
    <row r="319" spans="1:26" ht="14.25" customHeight="1" x14ac:dyDescent="0.2">
      <c r="A319" s="55"/>
      <c r="B319" s="48"/>
      <c r="C319" s="48"/>
      <c r="D319" s="56"/>
      <c r="E319" s="48"/>
      <c r="F319" s="48"/>
      <c r="G319" s="48"/>
      <c r="H319" s="48"/>
      <c r="I319" s="48"/>
      <c r="J319" s="48"/>
      <c r="K319" s="48"/>
      <c r="L319" s="48"/>
      <c r="M319" s="48"/>
      <c r="N319" s="48"/>
      <c r="O319" s="48"/>
      <c r="P319" s="48"/>
      <c r="Q319" s="48"/>
      <c r="R319" s="48"/>
      <c r="S319" s="48"/>
      <c r="T319" s="48"/>
      <c r="U319" s="48"/>
      <c r="V319" s="48"/>
      <c r="W319" s="48"/>
      <c r="X319" s="48"/>
      <c r="Y319" s="48"/>
      <c r="Z319" s="48"/>
    </row>
    <row r="320" spans="1:26" ht="14.25" customHeight="1" x14ac:dyDescent="0.2">
      <c r="A320" s="55"/>
      <c r="B320" s="48"/>
      <c r="C320" s="48"/>
      <c r="D320" s="56"/>
      <c r="E320" s="48"/>
      <c r="F320" s="48"/>
      <c r="G320" s="48"/>
      <c r="H320" s="48"/>
      <c r="I320" s="48"/>
      <c r="J320" s="48"/>
      <c r="K320" s="48"/>
      <c r="L320" s="48"/>
      <c r="M320" s="48"/>
      <c r="N320" s="48"/>
      <c r="O320" s="48"/>
      <c r="P320" s="48"/>
      <c r="Q320" s="48"/>
      <c r="R320" s="48"/>
      <c r="S320" s="48"/>
      <c r="T320" s="48"/>
      <c r="U320" s="48"/>
      <c r="V320" s="48"/>
      <c r="W320" s="48"/>
      <c r="X320" s="48"/>
      <c r="Y320" s="48"/>
      <c r="Z320" s="48"/>
    </row>
    <row r="321" spans="1:26" ht="14.25" customHeight="1" x14ac:dyDescent="0.2">
      <c r="A321" s="55"/>
      <c r="B321" s="48"/>
      <c r="C321" s="48"/>
      <c r="D321" s="56"/>
      <c r="E321" s="48"/>
      <c r="F321" s="48"/>
      <c r="G321" s="48"/>
      <c r="H321" s="48"/>
      <c r="I321" s="48"/>
      <c r="J321" s="48"/>
      <c r="K321" s="48"/>
      <c r="L321" s="48"/>
      <c r="M321" s="48"/>
      <c r="N321" s="48"/>
      <c r="O321" s="48"/>
      <c r="P321" s="48"/>
      <c r="Q321" s="48"/>
      <c r="R321" s="48"/>
      <c r="S321" s="48"/>
      <c r="T321" s="48"/>
      <c r="U321" s="48"/>
      <c r="V321" s="48"/>
      <c r="W321" s="48"/>
      <c r="X321" s="48"/>
      <c r="Y321" s="48"/>
      <c r="Z321" s="48"/>
    </row>
    <row r="322" spans="1:26" ht="14.25" customHeight="1" x14ac:dyDescent="0.2">
      <c r="A322" s="55"/>
      <c r="B322" s="48"/>
      <c r="C322" s="48"/>
      <c r="D322" s="56"/>
      <c r="E322" s="48"/>
      <c r="F322" s="48"/>
      <c r="G322" s="48"/>
      <c r="H322" s="48"/>
      <c r="I322" s="48"/>
      <c r="J322" s="48"/>
      <c r="K322" s="48"/>
      <c r="L322" s="48"/>
      <c r="M322" s="48"/>
      <c r="N322" s="48"/>
      <c r="O322" s="48"/>
      <c r="P322" s="48"/>
      <c r="Q322" s="48"/>
      <c r="R322" s="48"/>
      <c r="S322" s="48"/>
      <c r="T322" s="48"/>
      <c r="U322" s="48"/>
      <c r="V322" s="48"/>
      <c r="W322" s="48"/>
      <c r="X322" s="48"/>
      <c r="Y322" s="48"/>
      <c r="Z322" s="48"/>
    </row>
    <row r="323" spans="1:26" ht="14.25" customHeight="1" x14ac:dyDescent="0.2">
      <c r="A323" s="55"/>
      <c r="B323" s="48"/>
      <c r="C323" s="48"/>
      <c r="D323" s="56"/>
      <c r="E323" s="48"/>
      <c r="F323" s="48"/>
      <c r="G323" s="48"/>
      <c r="H323" s="48"/>
      <c r="I323" s="48"/>
      <c r="J323" s="48"/>
      <c r="K323" s="48"/>
      <c r="L323" s="48"/>
      <c r="M323" s="48"/>
      <c r="N323" s="48"/>
      <c r="O323" s="48"/>
      <c r="P323" s="48"/>
      <c r="Q323" s="48"/>
      <c r="R323" s="48"/>
      <c r="S323" s="48"/>
      <c r="T323" s="48"/>
      <c r="U323" s="48"/>
      <c r="V323" s="48"/>
      <c r="W323" s="48"/>
      <c r="X323" s="48"/>
      <c r="Y323" s="48"/>
      <c r="Z323" s="48"/>
    </row>
    <row r="324" spans="1:26" ht="14.25" customHeight="1" x14ac:dyDescent="0.2">
      <c r="A324" s="55"/>
      <c r="B324" s="48"/>
      <c r="C324" s="48"/>
      <c r="D324" s="56"/>
      <c r="E324" s="48"/>
      <c r="F324" s="48"/>
      <c r="G324" s="48"/>
      <c r="H324" s="48"/>
      <c r="I324" s="48"/>
      <c r="J324" s="48"/>
      <c r="K324" s="48"/>
      <c r="L324" s="48"/>
      <c r="M324" s="48"/>
      <c r="N324" s="48"/>
      <c r="O324" s="48"/>
      <c r="P324" s="48"/>
      <c r="Q324" s="48"/>
      <c r="R324" s="48"/>
      <c r="S324" s="48"/>
      <c r="T324" s="48"/>
      <c r="U324" s="48"/>
      <c r="V324" s="48"/>
      <c r="W324" s="48"/>
      <c r="X324" s="48"/>
      <c r="Y324" s="48"/>
      <c r="Z324" s="48"/>
    </row>
    <row r="325" spans="1:26" ht="14.25" customHeight="1" x14ac:dyDescent="0.2">
      <c r="A325" s="55"/>
      <c r="B325" s="48"/>
      <c r="C325" s="48"/>
      <c r="D325" s="56"/>
      <c r="E325" s="48"/>
      <c r="F325" s="48"/>
      <c r="G325" s="48"/>
      <c r="H325" s="48"/>
      <c r="I325" s="48"/>
      <c r="J325" s="48"/>
      <c r="K325" s="48"/>
      <c r="L325" s="48"/>
      <c r="M325" s="48"/>
      <c r="N325" s="48"/>
      <c r="O325" s="48"/>
      <c r="P325" s="48"/>
      <c r="Q325" s="48"/>
      <c r="R325" s="48"/>
      <c r="S325" s="48"/>
      <c r="T325" s="48"/>
      <c r="U325" s="48"/>
      <c r="V325" s="48"/>
      <c r="W325" s="48"/>
      <c r="X325" s="48"/>
      <c r="Y325" s="48"/>
      <c r="Z325" s="48"/>
    </row>
    <row r="326" spans="1:26" ht="14.25" customHeight="1" x14ac:dyDescent="0.2">
      <c r="A326" s="55"/>
      <c r="B326" s="48"/>
      <c r="C326" s="48"/>
      <c r="D326" s="56"/>
      <c r="E326" s="48"/>
      <c r="F326" s="48"/>
      <c r="G326" s="48"/>
      <c r="H326" s="48"/>
      <c r="I326" s="48"/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48"/>
      <c r="Y326" s="48"/>
      <c r="Z326" s="48"/>
    </row>
    <row r="327" spans="1:26" ht="14.25" customHeight="1" x14ac:dyDescent="0.2">
      <c r="A327" s="55"/>
      <c r="B327" s="48"/>
      <c r="C327" s="48"/>
      <c r="D327" s="56"/>
      <c r="E327" s="48"/>
      <c r="F327" s="48"/>
      <c r="G327" s="48"/>
      <c r="H327" s="48"/>
      <c r="I327" s="48"/>
      <c r="J327" s="48"/>
      <c r="K327" s="48"/>
      <c r="L327" s="48"/>
      <c r="M327" s="48"/>
      <c r="N327" s="48"/>
      <c r="O327" s="48"/>
      <c r="P327" s="48"/>
      <c r="Q327" s="48"/>
      <c r="R327" s="48"/>
      <c r="S327" s="48"/>
      <c r="T327" s="48"/>
      <c r="U327" s="48"/>
      <c r="V327" s="48"/>
      <c r="W327" s="48"/>
      <c r="X327" s="48"/>
      <c r="Y327" s="48"/>
      <c r="Z327" s="48"/>
    </row>
    <row r="328" spans="1:26" ht="14.25" customHeight="1" x14ac:dyDescent="0.2">
      <c r="A328" s="55"/>
      <c r="B328" s="48"/>
      <c r="C328" s="48"/>
      <c r="D328" s="56"/>
      <c r="E328" s="48"/>
      <c r="F328" s="48"/>
      <c r="G328" s="48"/>
      <c r="H328" s="48"/>
      <c r="I328" s="48"/>
      <c r="J328" s="48"/>
      <c r="K328" s="48"/>
      <c r="L328" s="48"/>
      <c r="M328" s="48"/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48"/>
      <c r="Y328" s="48"/>
      <c r="Z328" s="48"/>
    </row>
    <row r="329" spans="1:26" ht="14.25" customHeight="1" x14ac:dyDescent="0.2">
      <c r="A329" s="55"/>
      <c r="B329" s="48"/>
      <c r="C329" s="48"/>
      <c r="D329" s="56"/>
      <c r="E329" s="48"/>
      <c r="F329" s="48"/>
      <c r="G329" s="48"/>
      <c r="H329" s="48"/>
      <c r="I329" s="48"/>
      <c r="J329" s="48"/>
      <c r="K329" s="48"/>
      <c r="L329" s="48"/>
      <c r="M329" s="48"/>
      <c r="N329" s="48"/>
      <c r="O329" s="48"/>
      <c r="P329" s="48"/>
      <c r="Q329" s="48"/>
      <c r="R329" s="48"/>
      <c r="S329" s="48"/>
      <c r="T329" s="48"/>
      <c r="U329" s="48"/>
      <c r="V329" s="48"/>
      <c r="W329" s="48"/>
      <c r="X329" s="48"/>
      <c r="Y329" s="48"/>
      <c r="Z329" s="48"/>
    </row>
    <row r="330" spans="1:26" ht="14.25" customHeight="1" x14ac:dyDescent="0.2">
      <c r="A330" s="55"/>
      <c r="B330" s="48"/>
      <c r="C330" s="48"/>
      <c r="D330" s="56"/>
      <c r="E330" s="48"/>
      <c r="F330" s="48"/>
      <c r="G330" s="48"/>
      <c r="H330" s="48"/>
      <c r="I330" s="48"/>
      <c r="J330" s="48"/>
      <c r="K330" s="48"/>
      <c r="L330" s="48"/>
      <c r="M330" s="48"/>
      <c r="N330" s="48"/>
      <c r="O330" s="48"/>
      <c r="P330" s="48"/>
      <c r="Q330" s="48"/>
      <c r="R330" s="48"/>
      <c r="S330" s="48"/>
      <c r="T330" s="48"/>
      <c r="U330" s="48"/>
      <c r="V330" s="48"/>
      <c r="W330" s="48"/>
      <c r="X330" s="48"/>
      <c r="Y330" s="48"/>
      <c r="Z330" s="48"/>
    </row>
    <row r="331" spans="1:26" ht="14.25" customHeight="1" x14ac:dyDescent="0.2">
      <c r="A331" s="55"/>
      <c r="B331" s="48"/>
      <c r="C331" s="48"/>
      <c r="D331" s="56"/>
      <c r="E331" s="48"/>
      <c r="F331" s="48"/>
      <c r="G331" s="48"/>
      <c r="H331" s="48"/>
      <c r="I331" s="48"/>
      <c r="J331" s="48"/>
      <c r="K331" s="48"/>
      <c r="L331" s="48"/>
      <c r="M331" s="48"/>
      <c r="N331" s="48"/>
      <c r="O331" s="48"/>
      <c r="P331" s="48"/>
      <c r="Q331" s="48"/>
      <c r="R331" s="48"/>
      <c r="S331" s="48"/>
      <c r="T331" s="48"/>
      <c r="U331" s="48"/>
      <c r="V331" s="48"/>
      <c r="W331" s="48"/>
      <c r="X331" s="48"/>
      <c r="Y331" s="48"/>
      <c r="Z331" s="48"/>
    </row>
    <row r="332" spans="1:26" ht="14.25" customHeight="1" x14ac:dyDescent="0.2">
      <c r="A332" s="55"/>
      <c r="B332" s="48"/>
      <c r="C332" s="48"/>
      <c r="D332" s="56"/>
      <c r="E332" s="48"/>
      <c r="F332" s="48"/>
      <c r="G332" s="48"/>
      <c r="H332" s="48"/>
      <c r="I332" s="48"/>
      <c r="J332" s="48"/>
      <c r="K332" s="48"/>
      <c r="L332" s="48"/>
      <c r="M332" s="48"/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48"/>
      <c r="Y332" s="48"/>
      <c r="Z332" s="48"/>
    </row>
    <row r="333" spans="1:26" ht="14.25" customHeight="1" x14ac:dyDescent="0.2">
      <c r="A333" s="55"/>
      <c r="B333" s="48"/>
      <c r="C333" s="48"/>
      <c r="D333" s="56"/>
      <c r="E333" s="48"/>
      <c r="F333" s="48"/>
      <c r="G333" s="48"/>
      <c r="H333" s="48"/>
      <c r="I333" s="48"/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48"/>
      <c r="Y333" s="48"/>
      <c r="Z333" s="48"/>
    </row>
    <row r="334" spans="1:26" ht="14.25" customHeight="1" x14ac:dyDescent="0.2">
      <c r="A334" s="55"/>
      <c r="B334" s="48"/>
      <c r="C334" s="48"/>
      <c r="D334" s="56"/>
      <c r="E334" s="48"/>
      <c r="F334" s="48"/>
      <c r="G334" s="48"/>
      <c r="H334" s="48"/>
      <c r="I334" s="48"/>
      <c r="J334" s="48"/>
      <c r="K334" s="48"/>
      <c r="L334" s="48"/>
      <c r="M334" s="48"/>
      <c r="N334" s="48"/>
      <c r="O334" s="48"/>
      <c r="P334" s="48"/>
      <c r="Q334" s="48"/>
      <c r="R334" s="48"/>
      <c r="S334" s="48"/>
      <c r="T334" s="48"/>
      <c r="U334" s="48"/>
      <c r="V334" s="48"/>
      <c r="W334" s="48"/>
      <c r="X334" s="48"/>
      <c r="Y334" s="48"/>
      <c r="Z334" s="48"/>
    </row>
    <row r="335" spans="1:26" ht="14.25" customHeight="1" x14ac:dyDescent="0.2">
      <c r="A335" s="55"/>
      <c r="B335" s="48"/>
      <c r="C335" s="48"/>
      <c r="D335" s="56"/>
      <c r="E335" s="48"/>
      <c r="F335" s="48"/>
      <c r="G335" s="48"/>
      <c r="H335" s="48"/>
      <c r="I335" s="48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48"/>
      <c r="Y335" s="48"/>
      <c r="Z335" s="48"/>
    </row>
    <row r="336" spans="1:26" ht="14.25" customHeight="1" x14ac:dyDescent="0.2">
      <c r="A336" s="55"/>
      <c r="B336" s="48"/>
      <c r="C336" s="48"/>
      <c r="D336" s="56"/>
      <c r="E336" s="48"/>
      <c r="F336" s="48"/>
      <c r="G336" s="48"/>
      <c r="H336" s="48"/>
      <c r="I336" s="48"/>
      <c r="J336" s="48"/>
      <c r="K336" s="48"/>
      <c r="L336" s="48"/>
      <c r="M336" s="48"/>
      <c r="N336" s="48"/>
      <c r="O336" s="48"/>
      <c r="P336" s="48"/>
      <c r="Q336" s="48"/>
      <c r="R336" s="48"/>
      <c r="S336" s="48"/>
      <c r="T336" s="48"/>
      <c r="U336" s="48"/>
      <c r="V336" s="48"/>
      <c r="W336" s="48"/>
      <c r="X336" s="48"/>
      <c r="Y336" s="48"/>
      <c r="Z336" s="48"/>
    </row>
    <row r="337" spans="1:26" ht="14.25" customHeight="1" x14ac:dyDescent="0.2">
      <c r="A337" s="55"/>
      <c r="B337" s="48"/>
      <c r="C337" s="48"/>
      <c r="D337" s="56"/>
      <c r="E337" s="48"/>
      <c r="F337" s="48"/>
      <c r="G337" s="48"/>
      <c r="H337" s="48"/>
      <c r="I337" s="48"/>
      <c r="J337" s="48"/>
      <c r="K337" s="48"/>
      <c r="L337" s="48"/>
      <c r="M337" s="48"/>
      <c r="N337" s="48"/>
      <c r="O337" s="48"/>
      <c r="P337" s="48"/>
      <c r="Q337" s="48"/>
      <c r="R337" s="48"/>
      <c r="S337" s="48"/>
      <c r="T337" s="48"/>
      <c r="U337" s="48"/>
      <c r="V337" s="48"/>
      <c r="W337" s="48"/>
      <c r="X337" s="48"/>
      <c r="Y337" s="48"/>
      <c r="Z337" s="48"/>
    </row>
    <row r="338" spans="1:26" ht="14.25" customHeight="1" x14ac:dyDescent="0.2">
      <c r="A338" s="55"/>
      <c r="B338" s="48"/>
      <c r="C338" s="48"/>
      <c r="D338" s="56"/>
      <c r="E338" s="48"/>
      <c r="F338" s="48"/>
      <c r="G338" s="48"/>
      <c r="H338" s="48"/>
      <c r="I338" s="48"/>
      <c r="J338" s="48"/>
      <c r="K338" s="48"/>
      <c r="L338" s="48"/>
      <c r="M338" s="48"/>
      <c r="N338" s="48"/>
      <c r="O338" s="48"/>
      <c r="P338" s="48"/>
      <c r="Q338" s="48"/>
      <c r="R338" s="48"/>
      <c r="S338" s="48"/>
      <c r="T338" s="48"/>
      <c r="U338" s="48"/>
      <c r="V338" s="48"/>
      <c r="W338" s="48"/>
      <c r="X338" s="48"/>
      <c r="Y338" s="48"/>
      <c r="Z338" s="48"/>
    </row>
    <row r="339" spans="1:26" ht="14.25" customHeight="1" x14ac:dyDescent="0.2">
      <c r="A339" s="55"/>
      <c r="B339" s="48"/>
      <c r="C339" s="48"/>
      <c r="D339" s="56"/>
      <c r="E339" s="48"/>
      <c r="F339" s="48"/>
      <c r="G339" s="48"/>
      <c r="H339" s="48"/>
      <c r="I339" s="48"/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8"/>
      <c r="V339" s="48"/>
      <c r="W339" s="48"/>
      <c r="X339" s="48"/>
      <c r="Y339" s="48"/>
      <c r="Z339" s="48"/>
    </row>
    <row r="340" spans="1:26" ht="14.25" customHeight="1" x14ac:dyDescent="0.2">
      <c r="A340" s="55"/>
      <c r="B340" s="48"/>
      <c r="C340" s="48"/>
      <c r="D340" s="56"/>
      <c r="E340" s="48"/>
      <c r="F340" s="48"/>
      <c r="G340" s="48"/>
      <c r="H340" s="48"/>
      <c r="I340" s="48"/>
      <c r="J340" s="48"/>
      <c r="K340" s="48"/>
      <c r="L340" s="48"/>
      <c r="M340" s="48"/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48"/>
      <c r="Y340" s="48"/>
      <c r="Z340" s="48"/>
    </row>
    <row r="341" spans="1:26" ht="14.25" customHeight="1" x14ac:dyDescent="0.2">
      <c r="A341" s="55"/>
      <c r="B341" s="48"/>
      <c r="C341" s="48"/>
      <c r="D341" s="56"/>
      <c r="E341" s="48"/>
      <c r="F341" s="48"/>
      <c r="G341" s="48"/>
      <c r="H341" s="48"/>
      <c r="I341" s="48"/>
      <c r="J341" s="48"/>
      <c r="K341" s="48"/>
      <c r="L341" s="48"/>
      <c r="M341" s="48"/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48"/>
      <c r="Y341" s="48"/>
      <c r="Z341" s="48"/>
    </row>
    <row r="342" spans="1:26" ht="14.25" customHeight="1" x14ac:dyDescent="0.2">
      <c r="A342" s="55"/>
      <c r="B342" s="48"/>
      <c r="C342" s="48"/>
      <c r="D342" s="56"/>
      <c r="E342" s="48"/>
      <c r="F342" s="48"/>
      <c r="G342" s="48"/>
      <c r="H342" s="48"/>
      <c r="I342" s="48"/>
      <c r="J342" s="48"/>
      <c r="K342" s="48"/>
      <c r="L342" s="48"/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48"/>
      <c r="Y342" s="48"/>
      <c r="Z342" s="48"/>
    </row>
    <row r="343" spans="1:26" ht="14.25" customHeight="1" x14ac:dyDescent="0.2">
      <c r="A343" s="55"/>
      <c r="B343" s="48"/>
      <c r="C343" s="48"/>
      <c r="D343" s="56"/>
      <c r="E343" s="48"/>
      <c r="F343" s="48"/>
      <c r="G343" s="48"/>
      <c r="H343" s="48"/>
      <c r="I343" s="48"/>
      <c r="J343" s="48"/>
      <c r="K343" s="48"/>
      <c r="L343" s="48"/>
      <c r="M343" s="48"/>
      <c r="N343" s="48"/>
      <c r="O343" s="48"/>
      <c r="P343" s="48"/>
      <c r="Q343" s="48"/>
      <c r="R343" s="48"/>
      <c r="S343" s="48"/>
      <c r="T343" s="48"/>
      <c r="U343" s="48"/>
      <c r="V343" s="48"/>
      <c r="W343" s="48"/>
      <c r="X343" s="48"/>
      <c r="Y343" s="48"/>
      <c r="Z343" s="48"/>
    </row>
    <row r="344" spans="1:26" ht="14.25" customHeight="1" x14ac:dyDescent="0.2">
      <c r="A344" s="55"/>
      <c r="B344" s="48"/>
      <c r="C344" s="48"/>
      <c r="D344" s="56"/>
      <c r="E344" s="48"/>
      <c r="F344" s="48"/>
      <c r="G344" s="48"/>
      <c r="H344" s="48"/>
      <c r="I344" s="48"/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8"/>
      <c r="W344" s="48"/>
      <c r="X344" s="48"/>
      <c r="Y344" s="48"/>
      <c r="Z344" s="48"/>
    </row>
    <row r="345" spans="1:26" ht="14.25" customHeight="1" x14ac:dyDescent="0.2">
      <c r="A345" s="55"/>
      <c r="B345" s="48"/>
      <c r="C345" s="48"/>
      <c r="D345" s="56"/>
      <c r="E345" s="48"/>
      <c r="F345" s="48"/>
      <c r="G345" s="48"/>
      <c r="H345" s="48"/>
      <c r="I345" s="48"/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48"/>
      <c r="Y345" s="48"/>
      <c r="Z345" s="48"/>
    </row>
    <row r="346" spans="1:26" ht="14.25" customHeight="1" x14ac:dyDescent="0.2">
      <c r="A346" s="55"/>
      <c r="B346" s="48"/>
      <c r="C346" s="48"/>
      <c r="D346" s="56"/>
      <c r="E346" s="48"/>
      <c r="F346" s="48"/>
      <c r="G346" s="48"/>
      <c r="H346" s="48"/>
      <c r="I346" s="48"/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48"/>
      <c r="Y346" s="48"/>
      <c r="Z346" s="48"/>
    </row>
    <row r="347" spans="1:26" ht="14.25" customHeight="1" x14ac:dyDescent="0.2">
      <c r="A347" s="55"/>
      <c r="B347" s="48"/>
      <c r="C347" s="48"/>
      <c r="D347" s="56"/>
      <c r="E347" s="48"/>
      <c r="F347" s="48"/>
      <c r="G347" s="48"/>
      <c r="H347" s="48"/>
      <c r="I347" s="48"/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48"/>
      <c r="Y347" s="48"/>
      <c r="Z347" s="48"/>
    </row>
    <row r="348" spans="1:26" ht="14.25" customHeight="1" x14ac:dyDescent="0.2">
      <c r="A348" s="55"/>
      <c r="B348" s="48"/>
      <c r="C348" s="48"/>
      <c r="D348" s="56"/>
      <c r="E348" s="48"/>
      <c r="F348" s="48"/>
      <c r="G348" s="48"/>
      <c r="H348" s="48"/>
      <c r="I348" s="48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48"/>
      <c r="Y348" s="48"/>
      <c r="Z348" s="48"/>
    </row>
    <row r="349" spans="1:26" ht="14.25" customHeight="1" x14ac:dyDescent="0.2">
      <c r="A349" s="55"/>
      <c r="B349" s="48"/>
      <c r="C349" s="48"/>
      <c r="D349" s="56"/>
      <c r="E349" s="48"/>
      <c r="F349" s="48"/>
      <c r="G349" s="48"/>
      <c r="H349" s="48"/>
      <c r="I349" s="48"/>
      <c r="J349" s="48"/>
      <c r="K349" s="48"/>
      <c r="L349" s="48"/>
      <c r="M349" s="48"/>
      <c r="N349" s="48"/>
      <c r="O349" s="48"/>
      <c r="P349" s="48"/>
      <c r="Q349" s="48"/>
      <c r="R349" s="48"/>
      <c r="S349" s="48"/>
      <c r="T349" s="48"/>
      <c r="U349" s="48"/>
      <c r="V349" s="48"/>
      <c r="W349" s="48"/>
      <c r="X349" s="48"/>
      <c r="Y349" s="48"/>
      <c r="Z349" s="48"/>
    </row>
    <row r="350" spans="1:26" ht="14.25" customHeight="1" x14ac:dyDescent="0.2">
      <c r="A350" s="55"/>
      <c r="B350" s="48"/>
      <c r="C350" s="48"/>
      <c r="D350" s="56"/>
      <c r="E350" s="48"/>
      <c r="F350" s="48"/>
      <c r="G350" s="48"/>
      <c r="H350" s="48"/>
      <c r="I350" s="48"/>
      <c r="J350" s="48"/>
      <c r="K350" s="48"/>
      <c r="L350" s="48"/>
      <c r="M350" s="48"/>
      <c r="N350" s="48"/>
      <c r="O350" s="48"/>
      <c r="P350" s="48"/>
      <c r="Q350" s="48"/>
      <c r="R350" s="48"/>
      <c r="S350" s="48"/>
      <c r="T350" s="48"/>
      <c r="U350" s="48"/>
      <c r="V350" s="48"/>
      <c r="W350" s="48"/>
      <c r="X350" s="48"/>
      <c r="Y350" s="48"/>
      <c r="Z350" s="48"/>
    </row>
    <row r="351" spans="1:26" ht="14.25" customHeight="1" x14ac:dyDescent="0.2">
      <c r="A351" s="55"/>
      <c r="B351" s="48"/>
      <c r="C351" s="48"/>
      <c r="D351" s="56"/>
      <c r="E351" s="48"/>
      <c r="F351" s="48"/>
      <c r="G351" s="48"/>
      <c r="H351" s="48"/>
      <c r="I351" s="48"/>
      <c r="J351" s="48"/>
      <c r="K351" s="48"/>
      <c r="L351" s="48"/>
      <c r="M351" s="48"/>
      <c r="N351" s="48"/>
      <c r="O351" s="48"/>
      <c r="P351" s="48"/>
      <c r="Q351" s="48"/>
      <c r="R351" s="48"/>
      <c r="S351" s="48"/>
      <c r="T351" s="48"/>
      <c r="U351" s="48"/>
      <c r="V351" s="48"/>
      <c r="W351" s="48"/>
      <c r="X351" s="48"/>
      <c r="Y351" s="48"/>
      <c r="Z351" s="48"/>
    </row>
    <row r="352" spans="1:26" ht="14.25" customHeight="1" x14ac:dyDescent="0.2">
      <c r="A352" s="55"/>
      <c r="B352" s="48"/>
      <c r="C352" s="48"/>
      <c r="D352" s="56"/>
      <c r="E352" s="48"/>
      <c r="F352" s="48"/>
      <c r="G352" s="48"/>
      <c r="H352" s="48"/>
      <c r="I352" s="48"/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48"/>
      <c r="Y352" s="48"/>
      <c r="Z352" s="48"/>
    </row>
    <row r="353" spans="1:26" ht="14.25" customHeight="1" x14ac:dyDescent="0.2">
      <c r="A353" s="55"/>
      <c r="B353" s="48"/>
      <c r="C353" s="48"/>
      <c r="D353" s="56"/>
      <c r="E353" s="48"/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48"/>
      <c r="Y353" s="48"/>
      <c r="Z353" s="48"/>
    </row>
    <row r="354" spans="1:26" ht="14.25" customHeight="1" x14ac:dyDescent="0.2">
      <c r="A354" s="55"/>
      <c r="B354" s="48"/>
      <c r="C354" s="48"/>
      <c r="D354" s="56"/>
      <c r="E354" s="48"/>
      <c r="F354" s="48"/>
      <c r="G354" s="48"/>
      <c r="H354" s="48"/>
      <c r="I354" s="48"/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48"/>
      <c r="Y354" s="48"/>
      <c r="Z354" s="48"/>
    </row>
    <row r="355" spans="1:26" ht="14.25" customHeight="1" x14ac:dyDescent="0.2">
      <c r="A355" s="55"/>
      <c r="B355" s="48"/>
      <c r="C355" s="48"/>
      <c r="D355" s="56"/>
      <c r="E355" s="48"/>
      <c r="F355" s="48"/>
      <c r="G355" s="48"/>
      <c r="H355" s="48"/>
      <c r="I355" s="48"/>
      <c r="J355" s="48"/>
      <c r="K355" s="48"/>
      <c r="L355" s="48"/>
      <c r="M355" s="48"/>
      <c r="N355" s="48"/>
      <c r="O355" s="48"/>
      <c r="P355" s="48"/>
      <c r="Q355" s="48"/>
      <c r="R355" s="48"/>
      <c r="S355" s="48"/>
      <c r="T355" s="48"/>
      <c r="U355" s="48"/>
      <c r="V355" s="48"/>
      <c r="W355" s="48"/>
      <c r="X355" s="48"/>
      <c r="Y355" s="48"/>
      <c r="Z355" s="48"/>
    </row>
    <row r="356" spans="1:26" ht="14.25" customHeight="1" x14ac:dyDescent="0.2">
      <c r="A356" s="55"/>
      <c r="B356" s="48"/>
      <c r="C356" s="48"/>
      <c r="D356" s="56"/>
      <c r="E356" s="48"/>
      <c r="F356" s="48"/>
      <c r="G356" s="48"/>
      <c r="H356" s="48"/>
      <c r="I356" s="48"/>
      <c r="J356" s="48"/>
      <c r="K356" s="48"/>
      <c r="L356" s="48"/>
      <c r="M356" s="48"/>
      <c r="N356" s="48"/>
      <c r="O356" s="48"/>
      <c r="P356" s="48"/>
      <c r="Q356" s="48"/>
      <c r="R356" s="48"/>
      <c r="S356" s="48"/>
      <c r="T356" s="48"/>
      <c r="U356" s="48"/>
      <c r="V356" s="48"/>
      <c r="W356" s="48"/>
      <c r="X356" s="48"/>
      <c r="Y356" s="48"/>
      <c r="Z356" s="48"/>
    </row>
    <row r="357" spans="1:26" ht="14.25" customHeight="1" x14ac:dyDescent="0.2">
      <c r="A357" s="55"/>
      <c r="B357" s="48"/>
      <c r="C357" s="48"/>
      <c r="D357" s="56"/>
      <c r="E357" s="48"/>
      <c r="F357" s="48"/>
      <c r="G357" s="48"/>
      <c r="H357" s="48"/>
      <c r="I357" s="48"/>
      <c r="J357" s="48"/>
      <c r="K357" s="48"/>
      <c r="L357" s="48"/>
      <c r="M357" s="48"/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48"/>
      <c r="Y357" s="48"/>
      <c r="Z357" s="48"/>
    </row>
    <row r="358" spans="1:26" ht="14.25" customHeight="1" x14ac:dyDescent="0.2">
      <c r="A358" s="55"/>
      <c r="B358" s="48"/>
      <c r="C358" s="48"/>
      <c r="D358" s="56"/>
      <c r="E358" s="48"/>
      <c r="F358" s="48"/>
      <c r="G358" s="48"/>
      <c r="H358" s="48"/>
      <c r="I358" s="48"/>
      <c r="J358" s="48"/>
      <c r="K358" s="48"/>
      <c r="L358" s="48"/>
      <c r="M358" s="48"/>
      <c r="N358" s="48"/>
      <c r="O358" s="48"/>
      <c r="P358" s="48"/>
      <c r="Q358" s="48"/>
      <c r="R358" s="48"/>
      <c r="S358" s="48"/>
      <c r="T358" s="48"/>
      <c r="U358" s="48"/>
      <c r="V358" s="48"/>
      <c r="W358" s="48"/>
      <c r="X358" s="48"/>
      <c r="Y358" s="48"/>
      <c r="Z358" s="48"/>
    </row>
    <row r="359" spans="1:26" ht="14.25" customHeight="1" x14ac:dyDescent="0.2">
      <c r="A359" s="55"/>
      <c r="B359" s="48"/>
      <c r="C359" s="48"/>
      <c r="D359" s="56"/>
      <c r="E359" s="48"/>
      <c r="F359" s="48"/>
      <c r="G359" s="48"/>
      <c r="H359" s="48"/>
      <c r="I359" s="48"/>
      <c r="J359" s="48"/>
      <c r="K359" s="48"/>
      <c r="L359" s="48"/>
      <c r="M359" s="48"/>
      <c r="N359" s="48"/>
      <c r="O359" s="48"/>
      <c r="P359" s="48"/>
      <c r="Q359" s="48"/>
      <c r="R359" s="48"/>
      <c r="S359" s="48"/>
      <c r="T359" s="48"/>
      <c r="U359" s="48"/>
      <c r="V359" s="48"/>
      <c r="W359" s="48"/>
      <c r="X359" s="48"/>
      <c r="Y359" s="48"/>
      <c r="Z359" s="48"/>
    </row>
    <row r="360" spans="1:26" ht="14.25" customHeight="1" x14ac:dyDescent="0.2">
      <c r="A360" s="55"/>
      <c r="B360" s="48"/>
      <c r="C360" s="48"/>
      <c r="D360" s="56"/>
      <c r="E360" s="48"/>
      <c r="F360" s="48"/>
      <c r="G360" s="48"/>
      <c r="H360" s="48"/>
      <c r="I360" s="48"/>
      <c r="J360" s="48"/>
      <c r="K360" s="48"/>
      <c r="L360" s="48"/>
      <c r="M360" s="48"/>
      <c r="N360" s="48"/>
      <c r="O360" s="48"/>
      <c r="P360" s="48"/>
      <c r="Q360" s="48"/>
      <c r="R360" s="48"/>
      <c r="S360" s="48"/>
      <c r="T360" s="48"/>
      <c r="U360" s="48"/>
      <c r="V360" s="48"/>
      <c r="W360" s="48"/>
      <c r="X360" s="48"/>
      <c r="Y360" s="48"/>
      <c r="Z360" s="48"/>
    </row>
    <row r="361" spans="1:26" ht="14.25" customHeight="1" x14ac:dyDescent="0.2">
      <c r="A361" s="55"/>
      <c r="B361" s="48"/>
      <c r="C361" s="48"/>
      <c r="D361" s="56"/>
      <c r="E361" s="48"/>
      <c r="F361" s="48"/>
      <c r="G361" s="48"/>
      <c r="H361" s="48"/>
      <c r="I361" s="48"/>
      <c r="J361" s="48"/>
      <c r="K361" s="48"/>
      <c r="L361" s="48"/>
      <c r="M361" s="48"/>
      <c r="N361" s="48"/>
      <c r="O361" s="48"/>
      <c r="P361" s="48"/>
      <c r="Q361" s="48"/>
      <c r="R361" s="48"/>
      <c r="S361" s="48"/>
      <c r="T361" s="48"/>
      <c r="U361" s="48"/>
      <c r="V361" s="48"/>
      <c r="W361" s="48"/>
      <c r="X361" s="48"/>
      <c r="Y361" s="48"/>
      <c r="Z361" s="48"/>
    </row>
    <row r="362" spans="1:26" ht="14.25" customHeight="1" x14ac:dyDescent="0.2">
      <c r="A362" s="55"/>
      <c r="B362" s="48"/>
      <c r="C362" s="48"/>
      <c r="D362" s="56"/>
      <c r="E362" s="48"/>
      <c r="F362" s="48"/>
      <c r="G362" s="48"/>
      <c r="H362" s="48"/>
      <c r="I362" s="48"/>
      <c r="J362" s="48"/>
      <c r="K362" s="48"/>
      <c r="L362" s="48"/>
      <c r="M362" s="48"/>
      <c r="N362" s="48"/>
      <c r="O362" s="48"/>
      <c r="P362" s="48"/>
      <c r="Q362" s="48"/>
      <c r="R362" s="48"/>
      <c r="S362" s="48"/>
      <c r="T362" s="48"/>
      <c r="U362" s="48"/>
      <c r="V362" s="48"/>
      <c r="W362" s="48"/>
      <c r="X362" s="48"/>
      <c r="Y362" s="48"/>
      <c r="Z362" s="48"/>
    </row>
    <row r="363" spans="1:26" ht="14.25" customHeight="1" x14ac:dyDescent="0.2">
      <c r="A363" s="55"/>
      <c r="B363" s="48"/>
      <c r="C363" s="48"/>
      <c r="D363" s="56"/>
      <c r="E363" s="48"/>
      <c r="F363" s="48"/>
      <c r="G363" s="48"/>
      <c r="H363" s="48"/>
      <c r="I363" s="48"/>
      <c r="J363" s="48"/>
      <c r="K363" s="48"/>
      <c r="L363" s="48"/>
      <c r="M363" s="48"/>
      <c r="N363" s="48"/>
      <c r="O363" s="48"/>
      <c r="P363" s="48"/>
      <c r="Q363" s="48"/>
      <c r="R363" s="48"/>
      <c r="S363" s="48"/>
      <c r="T363" s="48"/>
      <c r="U363" s="48"/>
      <c r="V363" s="48"/>
      <c r="W363" s="48"/>
      <c r="X363" s="48"/>
      <c r="Y363" s="48"/>
      <c r="Z363" s="48"/>
    </row>
    <row r="364" spans="1:26" ht="14.25" customHeight="1" x14ac:dyDescent="0.2">
      <c r="A364" s="55"/>
      <c r="B364" s="48"/>
      <c r="C364" s="48"/>
      <c r="D364" s="56"/>
      <c r="E364" s="48"/>
      <c r="F364" s="48"/>
      <c r="G364" s="48"/>
      <c r="H364" s="48"/>
      <c r="I364" s="48"/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/>
      <c r="W364" s="48"/>
      <c r="X364" s="48"/>
      <c r="Y364" s="48"/>
      <c r="Z364" s="48"/>
    </row>
    <row r="365" spans="1:26" ht="14.25" customHeight="1" x14ac:dyDescent="0.2">
      <c r="A365" s="55"/>
      <c r="B365" s="48"/>
      <c r="C365" s="48"/>
      <c r="D365" s="56"/>
      <c r="E365" s="48"/>
      <c r="F365" s="48"/>
      <c r="G365" s="48"/>
      <c r="H365" s="48"/>
      <c r="I365" s="48"/>
      <c r="J365" s="48"/>
      <c r="K365" s="48"/>
      <c r="L365" s="48"/>
      <c r="M365" s="48"/>
      <c r="N365" s="48"/>
      <c r="O365" s="48"/>
      <c r="P365" s="48"/>
      <c r="Q365" s="48"/>
      <c r="R365" s="48"/>
      <c r="S365" s="48"/>
      <c r="T365" s="48"/>
      <c r="U365" s="48"/>
      <c r="V365" s="48"/>
      <c r="W365" s="48"/>
      <c r="X365" s="48"/>
      <c r="Y365" s="48"/>
      <c r="Z365" s="48"/>
    </row>
    <row r="366" spans="1:26" ht="14.25" customHeight="1" x14ac:dyDescent="0.2">
      <c r="A366" s="55"/>
      <c r="B366" s="48"/>
      <c r="C366" s="48"/>
      <c r="D366" s="56"/>
      <c r="E366" s="48"/>
      <c r="F366" s="48"/>
      <c r="G366" s="48"/>
      <c r="H366" s="48"/>
      <c r="I366" s="48"/>
      <c r="J366" s="48"/>
      <c r="K366" s="48"/>
      <c r="L366" s="48"/>
      <c r="M366" s="48"/>
      <c r="N366" s="48"/>
      <c r="O366" s="48"/>
      <c r="P366" s="48"/>
      <c r="Q366" s="48"/>
      <c r="R366" s="48"/>
      <c r="S366" s="48"/>
      <c r="T366" s="48"/>
      <c r="U366" s="48"/>
      <c r="V366" s="48"/>
      <c r="W366" s="48"/>
      <c r="X366" s="48"/>
      <c r="Y366" s="48"/>
      <c r="Z366" s="48"/>
    </row>
    <row r="367" spans="1:26" ht="14.25" customHeight="1" x14ac:dyDescent="0.2">
      <c r="A367" s="55"/>
      <c r="B367" s="48"/>
      <c r="C367" s="48"/>
      <c r="D367" s="56"/>
      <c r="E367" s="48"/>
      <c r="F367" s="48"/>
      <c r="G367" s="48"/>
      <c r="H367" s="48"/>
      <c r="I367" s="48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48"/>
      <c r="Y367" s="48"/>
      <c r="Z367" s="48"/>
    </row>
    <row r="368" spans="1:26" ht="14.25" customHeight="1" x14ac:dyDescent="0.2">
      <c r="A368" s="55"/>
      <c r="B368" s="48"/>
      <c r="C368" s="48"/>
      <c r="D368" s="56"/>
      <c r="E368" s="48"/>
      <c r="F368" s="48"/>
      <c r="G368" s="48"/>
      <c r="H368" s="48"/>
      <c r="I368" s="48"/>
      <c r="J368" s="48"/>
      <c r="K368" s="48"/>
      <c r="L368" s="48"/>
      <c r="M368" s="48"/>
      <c r="N368" s="48"/>
      <c r="O368" s="48"/>
      <c r="P368" s="48"/>
      <c r="Q368" s="48"/>
      <c r="R368" s="48"/>
      <c r="S368" s="48"/>
      <c r="T368" s="48"/>
      <c r="U368" s="48"/>
      <c r="V368" s="48"/>
      <c r="W368" s="48"/>
      <c r="X368" s="48"/>
      <c r="Y368" s="48"/>
      <c r="Z368" s="48"/>
    </row>
    <row r="369" spans="1:26" ht="14.25" customHeight="1" x14ac:dyDescent="0.2">
      <c r="A369" s="55"/>
      <c r="B369" s="48"/>
      <c r="C369" s="48"/>
      <c r="D369" s="56"/>
      <c r="E369" s="48"/>
      <c r="F369" s="48"/>
      <c r="G369" s="48"/>
      <c r="H369" s="48"/>
      <c r="I369" s="48"/>
      <c r="J369" s="48"/>
      <c r="K369" s="48"/>
      <c r="L369" s="48"/>
      <c r="M369" s="48"/>
      <c r="N369" s="48"/>
      <c r="O369" s="48"/>
      <c r="P369" s="48"/>
      <c r="Q369" s="48"/>
      <c r="R369" s="48"/>
      <c r="S369" s="48"/>
      <c r="T369" s="48"/>
      <c r="U369" s="48"/>
      <c r="V369" s="48"/>
      <c r="W369" s="48"/>
      <c r="X369" s="48"/>
      <c r="Y369" s="48"/>
      <c r="Z369" s="48"/>
    </row>
    <row r="370" spans="1:26" ht="14.25" customHeight="1" x14ac:dyDescent="0.2">
      <c r="A370" s="55"/>
      <c r="B370" s="48"/>
      <c r="C370" s="48"/>
      <c r="D370" s="56"/>
      <c r="E370" s="48"/>
      <c r="F370" s="48"/>
      <c r="G370" s="48"/>
      <c r="H370" s="48"/>
      <c r="I370" s="48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48"/>
      <c r="Y370" s="48"/>
      <c r="Z370" s="48"/>
    </row>
    <row r="371" spans="1:26" ht="14.25" customHeight="1" x14ac:dyDescent="0.2">
      <c r="A371" s="55"/>
      <c r="B371" s="48"/>
      <c r="C371" s="48"/>
      <c r="D371" s="56"/>
      <c r="E371" s="48"/>
      <c r="F371" s="48"/>
      <c r="G371" s="48"/>
      <c r="H371" s="48"/>
      <c r="I371" s="48"/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48"/>
      <c r="U371" s="48"/>
      <c r="V371" s="48"/>
      <c r="W371" s="48"/>
      <c r="X371" s="48"/>
      <c r="Y371" s="48"/>
      <c r="Z371" s="48"/>
    </row>
    <row r="372" spans="1:26" ht="14.25" customHeight="1" x14ac:dyDescent="0.2">
      <c r="A372" s="55"/>
      <c r="B372" s="48"/>
      <c r="C372" s="48"/>
      <c r="D372" s="56"/>
      <c r="E372" s="48"/>
      <c r="F372" s="48"/>
      <c r="G372" s="48"/>
      <c r="H372" s="48"/>
      <c r="I372" s="48"/>
      <c r="J372" s="48"/>
      <c r="K372" s="48"/>
      <c r="L372" s="48"/>
      <c r="M372" s="48"/>
      <c r="N372" s="48"/>
      <c r="O372" s="48"/>
      <c r="P372" s="48"/>
      <c r="Q372" s="48"/>
      <c r="R372" s="48"/>
      <c r="S372" s="48"/>
      <c r="T372" s="48"/>
      <c r="U372" s="48"/>
      <c r="V372" s="48"/>
      <c r="W372" s="48"/>
      <c r="X372" s="48"/>
      <c r="Y372" s="48"/>
      <c r="Z372" s="48"/>
    </row>
    <row r="373" spans="1:26" ht="14.25" customHeight="1" x14ac:dyDescent="0.2">
      <c r="A373" s="55"/>
      <c r="B373" s="48"/>
      <c r="C373" s="48"/>
      <c r="D373" s="56"/>
      <c r="E373" s="48"/>
      <c r="F373" s="48"/>
      <c r="G373" s="48"/>
      <c r="H373" s="48"/>
      <c r="I373" s="48"/>
      <c r="J373" s="48"/>
      <c r="K373" s="48"/>
      <c r="L373" s="48"/>
      <c r="M373" s="48"/>
      <c r="N373" s="48"/>
      <c r="O373" s="48"/>
      <c r="P373" s="48"/>
      <c r="Q373" s="48"/>
      <c r="R373" s="48"/>
      <c r="S373" s="48"/>
      <c r="T373" s="48"/>
      <c r="U373" s="48"/>
      <c r="V373" s="48"/>
      <c r="W373" s="48"/>
      <c r="X373" s="48"/>
      <c r="Y373" s="48"/>
      <c r="Z373" s="48"/>
    </row>
    <row r="374" spans="1:26" ht="14.25" customHeight="1" x14ac:dyDescent="0.2">
      <c r="A374" s="55"/>
      <c r="B374" s="48"/>
      <c r="C374" s="48"/>
      <c r="D374" s="56"/>
      <c r="E374" s="48"/>
      <c r="F374" s="48"/>
      <c r="G374" s="48"/>
      <c r="H374" s="48"/>
      <c r="I374" s="48"/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48"/>
      <c r="W374" s="48"/>
      <c r="X374" s="48"/>
      <c r="Y374" s="48"/>
      <c r="Z374" s="48"/>
    </row>
    <row r="375" spans="1:26" ht="14.25" customHeight="1" x14ac:dyDescent="0.2">
      <c r="A375" s="55"/>
      <c r="B375" s="48"/>
      <c r="C375" s="48"/>
      <c r="D375" s="56"/>
      <c r="E375" s="48"/>
      <c r="F375" s="48"/>
      <c r="G375" s="48"/>
      <c r="H375" s="48"/>
      <c r="I375" s="48"/>
      <c r="J375" s="48"/>
      <c r="K375" s="48"/>
      <c r="L375" s="48"/>
      <c r="M375" s="48"/>
      <c r="N375" s="48"/>
      <c r="O375" s="48"/>
      <c r="P375" s="48"/>
      <c r="Q375" s="48"/>
      <c r="R375" s="48"/>
      <c r="S375" s="48"/>
      <c r="T375" s="48"/>
      <c r="U375" s="48"/>
      <c r="V375" s="48"/>
      <c r="W375" s="48"/>
      <c r="X375" s="48"/>
      <c r="Y375" s="48"/>
      <c r="Z375" s="48"/>
    </row>
    <row r="376" spans="1:26" ht="14.25" customHeight="1" x14ac:dyDescent="0.2">
      <c r="A376" s="55"/>
      <c r="B376" s="48"/>
      <c r="C376" s="48"/>
      <c r="D376" s="56"/>
      <c r="E376" s="48"/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48"/>
      <c r="Q376" s="48"/>
      <c r="R376" s="48"/>
      <c r="S376" s="48"/>
      <c r="T376" s="48"/>
      <c r="U376" s="48"/>
      <c r="V376" s="48"/>
      <c r="W376" s="48"/>
      <c r="X376" s="48"/>
      <c r="Y376" s="48"/>
      <c r="Z376" s="48"/>
    </row>
    <row r="377" spans="1:26" ht="14.25" customHeight="1" x14ac:dyDescent="0.2">
      <c r="A377" s="55"/>
      <c r="B377" s="48"/>
      <c r="C377" s="48"/>
      <c r="D377" s="56"/>
      <c r="E377" s="48"/>
      <c r="F377" s="48"/>
      <c r="G377" s="48"/>
      <c r="H377" s="48"/>
      <c r="I377" s="48"/>
      <c r="J377" s="48"/>
      <c r="K377" s="48"/>
      <c r="L377" s="48"/>
      <c r="M377" s="48"/>
      <c r="N377" s="48"/>
      <c r="O377" s="48"/>
      <c r="P377" s="48"/>
      <c r="Q377" s="48"/>
      <c r="R377" s="48"/>
      <c r="S377" s="48"/>
      <c r="T377" s="48"/>
      <c r="U377" s="48"/>
      <c r="V377" s="48"/>
      <c r="W377" s="48"/>
      <c r="X377" s="48"/>
      <c r="Y377" s="48"/>
      <c r="Z377" s="48"/>
    </row>
    <row r="378" spans="1:26" ht="14.25" customHeight="1" x14ac:dyDescent="0.2">
      <c r="A378" s="55"/>
      <c r="B378" s="48"/>
      <c r="C378" s="48"/>
      <c r="D378" s="56"/>
      <c r="E378" s="48"/>
      <c r="F378" s="48"/>
      <c r="G378" s="48"/>
      <c r="H378" s="48"/>
      <c r="I378" s="48"/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48"/>
      <c r="W378" s="48"/>
      <c r="X378" s="48"/>
      <c r="Y378" s="48"/>
      <c r="Z378" s="48"/>
    </row>
    <row r="379" spans="1:26" ht="14.25" customHeight="1" x14ac:dyDescent="0.2">
      <c r="A379" s="55"/>
      <c r="B379" s="48"/>
      <c r="C379" s="48"/>
      <c r="D379" s="56"/>
      <c r="E379" s="48"/>
      <c r="F379" s="48"/>
      <c r="G379" s="48"/>
      <c r="H379" s="48"/>
      <c r="I379" s="48"/>
      <c r="J379" s="48"/>
      <c r="K379" s="48"/>
      <c r="L379" s="48"/>
      <c r="M379" s="48"/>
      <c r="N379" s="48"/>
      <c r="O379" s="48"/>
      <c r="P379" s="48"/>
      <c r="Q379" s="48"/>
      <c r="R379" s="48"/>
      <c r="S379" s="48"/>
      <c r="T379" s="48"/>
      <c r="U379" s="48"/>
      <c r="V379" s="48"/>
      <c r="W379" s="48"/>
      <c r="X379" s="48"/>
      <c r="Y379" s="48"/>
      <c r="Z379" s="48"/>
    </row>
    <row r="380" spans="1:26" ht="14.25" customHeight="1" x14ac:dyDescent="0.2">
      <c r="A380" s="55"/>
      <c r="B380" s="48"/>
      <c r="C380" s="48"/>
      <c r="D380" s="56"/>
      <c r="E380" s="48"/>
      <c r="F380" s="48"/>
      <c r="G380" s="48"/>
      <c r="H380" s="48"/>
      <c r="I380" s="48"/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48"/>
      <c r="W380" s="48"/>
      <c r="X380" s="48"/>
      <c r="Y380" s="48"/>
      <c r="Z380" s="48"/>
    </row>
    <row r="381" spans="1:26" ht="14.25" customHeight="1" x14ac:dyDescent="0.2">
      <c r="A381" s="55"/>
      <c r="B381" s="48"/>
      <c r="C381" s="48"/>
      <c r="D381" s="56"/>
      <c r="E381" s="48"/>
      <c r="F381" s="48"/>
      <c r="G381" s="48"/>
      <c r="H381" s="48"/>
      <c r="I381" s="48"/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8"/>
      <c r="V381" s="48"/>
      <c r="W381" s="48"/>
      <c r="X381" s="48"/>
      <c r="Y381" s="48"/>
      <c r="Z381" s="48"/>
    </row>
    <row r="382" spans="1:26" ht="14.25" customHeight="1" x14ac:dyDescent="0.2">
      <c r="A382" s="55"/>
      <c r="B382" s="48"/>
      <c r="C382" s="48"/>
      <c r="D382" s="56"/>
      <c r="E382" s="48"/>
      <c r="F382" s="48"/>
      <c r="G382" s="48"/>
      <c r="H382" s="48"/>
      <c r="I382" s="48"/>
      <c r="J382" s="48"/>
      <c r="K382" s="48"/>
      <c r="L382" s="48"/>
      <c r="M382" s="48"/>
      <c r="N382" s="48"/>
      <c r="O382" s="48"/>
      <c r="P382" s="48"/>
      <c r="Q382" s="48"/>
      <c r="R382" s="48"/>
      <c r="S382" s="48"/>
      <c r="T382" s="48"/>
      <c r="U382" s="48"/>
      <c r="V382" s="48"/>
      <c r="W382" s="48"/>
      <c r="X382" s="48"/>
      <c r="Y382" s="48"/>
      <c r="Z382" s="48"/>
    </row>
    <row r="383" spans="1:26" ht="14.25" customHeight="1" x14ac:dyDescent="0.2">
      <c r="A383" s="55"/>
      <c r="B383" s="48"/>
      <c r="C383" s="48"/>
      <c r="D383" s="56"/>
      <c r="E383" s="48"/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48"/>
      <c r="Q383" s="48"/>
      <c r="R383" s="48"/>
      <c r="S383" s="48"/>
      <c r="T383" s="48"/>
      <c r="U383" s="48"/>
      <c r="V383" s="48"/>
      <c r="W383" s="48"/>
      <c r="X383" s="48"/>
      <c r="Y383" s="48"/>
      <c r="Z383" s="48"/>
    </row>
    <row r="384" spans="1:26" ht="14.25" customHeight="1" x14ac:dyDescent="0.2">
      <c r="A384" s="55"/>
      <c r="B384" s="48"/>
      <c r="C384" s="48"/>
      <c r="D384" s="56"/>
      <c r="E384" s="48"/>
      <c r="F384" s="48"/>
      <c r="G384" s="48"/>
      <c r="H384" s="48"/>
      <c r="I384" s="48"/>
      <c r="J384" s="48"/>
      <c r="K384" s="48"/>
      <c r="L384" s="48"/>
      <c r="M384" s="48"/>
      <c r="N384" s="48"/>
      <c r="O384" s="48"/>
      <c r="P384" s="48"/>
      <c r="Q384" s="48"/>
      <c r="R384" s="48"/>
      <c r="S384" s="48"/>
      <c r="T384" s="48"/>
      <c r="U384" s="48"/>
      <c r="V384" s="48"/>
      <c r="W384" s="48"/>
      <c r="X384" s="48"/>
      <c r="Y384" s="48"/>
      <c r="Z384" s="48"/>
    </row>
    <row r="385" spans="1:26" ht="14.25" customHeight="1" x14ac:dyDescent="0.2">
      <c r="A385" s="55"/>
      <c r="B385" s="48"/>
      <c r="C385" s="48"/>
      <c r="D385" s="56"/>
      <c r="E385" s="48"/>
      <c r="F385" s="48"/>
      <c r="G385" s="48"/>
      <c r="H385" s="48"/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48"/>
      <c r="V385" s="48"/>
      <c r="W385" s="48"/>
      <c r="X385" s="48"/>
      <c r="Y385" s="48"/>
      <c r="Z385" s="48"/>
    </row>
    <row r="386" spans="1:26" ht="14.25" customHeight="1" x14ac:dyDescent="0.2">
      <c r="A386" s="55"/>
      <c r="B386" s="48"/>
      <c r="C386" s="48"/>
      <c r="D386" s="56"/>
      <c r="E386" s="48"/>
      <c r="F386" s="48"/>
      <c r="G386" s="48"/>
      <c r="H386" s="48"/>
      <c r="I386" s="48"/>
      <c r="J386" s="48"/>
      <c r="K386" s="48"/>
      <c r="L386" s="48"/>
      <c r="M386" s="48"/>
      <c r="N386" s="48"/>
      <c r="O386" s="48"/>
      <c r="P386" s="48"/>
      <c r="Q386" s="48"/>
      <c r="R386" s="48"/>
      <c r="S386" s="48"/>
      <c r="T386" s="48"/>
      <c r="U386" s="48"/>
      <c r="V386" s="48"/>
      <c r="W386" s="48"/>
      <c r="X386" s="48"/>
      <c r="Y386" s="48"/>
      <c r="Z386" s="48"/>
    </row>
    <row r="387" spans="1:26" ht="14.25" customHeight="1" x14ac:dyDescent="0.2">
      <c r="A387" s="55"/>
      <c r="B387" s="48"/>
      <c r="C387" s="48"/>
      <c r="D387" s="56"/>
      <c r="E387" s="48"/>
      <c r="F387" s="48"/>
      <c r="G387" s="48"/>
      <c r="H387" s="48"/>
      <c r="I387" s="48"/>
      <c r="J387" s="48"/>
      <c r="K387" s="48"/>
      <c r="L387" s="48"/>
      <c r="M387" s="48"/>
      <c r="N387" s="48"/>
      <c r="O387" s="48"/>
      <c r="P387" s="48"/>
      <c r="Q387" s="48"/>
      <c r="R387" s="48"/>
      <c r="S387" s="48"/>
      <c r="T387" s="48"/>
      <c r="U387" s="48"/>
      <c r="V387" s="48"/>
      <c r="W387" s="48"/>
      <c r="X387" s="48"/>
      <c r="Y387" s="48"/>
      <c r="Z387" s="48"/>
    </row>
    <row r="388" spans="1:26" ht="14.25" customHeight="1" x14ac:dyDescent="0.2">
      <c r="A388" s="55"/>
      <c r="B388" s="48"/>
      <c r="C388" s="48"/>
      <c r="D388" s="56"/>
      <c r="E388" s="48"/>
      <c r="F388" s="48"/>
      <c r="G388" s="48"/>
      <c r="H388" s="48"/>
      <c r="I388" s="48"/>
      <c r="J388" s="48"/>
      <c r="K388" s="48"/>
      <c r="L388" s="48"/>
      <c r="M388" s="48"/>
      <c r="N388" s="48"/>
      <c r="O388" s="48"/>
      <c r="P388" s="48"/>
      <c r="Q388" s="48"/>
      <c r="R388" s="48"/>
      <c r="S388" s="48"/>
      <c r="T388" s="48"/>
      <c r="U388" s="48"/>
      <c r="V388" s="48"/>
      <c r="W388" s="48"/>
      <c r="X388" s="48"/>
      <c r="Y388" s="48"/>
      <c r="Z388" s="48"/>
    </row>
    <row r="389" spans="1:26" ht="14.25" customHeight="1" x14ac:dyDescent="0.2">
      <c r="A389" s="55"/>
      <c r="B389" s="48"/>
      <c r="C389" s="48"/>
      <c r="D389" s="56"/>
      <c r="E389" s="48"/>
      <c r="F389" s="48"/>
      <c r="G389" s="48"/>
      <c r="H389" s="48"/>
      <c r="I389" s="48"/>
      <c r="J389" s="48"/>
      <c r="K389" s="48"/>
      <c r="L389" s="48"/>
      <c r="M389" s="48"/>
      <c r="N389" s="48"/>
      <c r="O389" s="48"/>
      <c r="P389" s="48"/>
      <c r="Q389" s="48"/>
      <c r="R389" s="48"/>
      <c r="S389" s="48"/>
      <c r="T389" s="48"/>
      <c r="U389" s="48"/>
      <c r="V389" s="48"/>
      <c r="W389" s="48"/>
      <c r="X389" s="48"/>
      <c r="Y389" s="48"/>
      <c r="Z389" s="48"/>
    </row>
    <row r="390" spans="1:26" ht="14.25" customHeight="1" x14ac:dyDescent="0.2">
      <c r="A390" s="55"/>
      <c r="B390" s="48"/>
      <c r="C390" s="48"/>
      <c r="D390" s="56"/>
      <c r="E390" s="48"/>
      <c r="F390" s="48"/>
      <c r="G390" s="48"/>
      <c r="H390" s="48"/>
      <c r="I390" s="48"/>
      <c r="J390" s="48"/>
      <c r="K390" s="48"/>
      <c r="L390" s="48"/>
      <c r="M390" s="48"/>
      <c r="N390" s="48"/>
      <c r="O390" s="48"/>
      <c r="P390" s="48"/>
      <c r="Q390" s="48"/>
      <c r="R390" s="48"/>
      <c r="S390" s="48"/>
      <c r="T390" s="48"/>
      <c r="U390" s="48"/>
      <c r="V390" s="48"/>
      <c r="W390" s="48"/>
      <c r="X390" s="48"/>
      <c r="Y390" s="48"/>
      <c r="Z390" s="48"/>
    </row>
    <row r="391" spans="1:26" ht="14.25" customHeight="1" x14ac:dyDescent="0.2">
      <c r="A391" s="55"/>
      <c r="B391" s="48"/>
      <c r="C391" s="48"/>
      <c r="D391" s="56"/>
      <c r="E391" s="48"/>
      <c r="F391" s="48"/>
      <c r="G391" s="48"/>
      <c r="H391" s="48"/>
      <c r="I391" s="48"/>
      <c r="J391" s="48"/>
      <c r="K391" s="48"/>
      <c r="L391" s="48"/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8"/>
      <c r="Z391" s="48"/>
    </row>
    <row r="392" spans="1:26" ht="14.25" customHeight="1" x14ac:dyDescent="0.2">
      <c r="A392" s="55"/>
      <c r="B392" s="48"/>
      <c r="C392" s="48"/>
      <c r="D392" s="56"/>
      <c r="E392" s="48"/>
      <c r="F392" s="48"/>
      <c r="G392" s="48"/>
      <c r="H392" s="48"/>
      <c r="I392" s="48"/>
      <c r="J392" s="48"/>
      <c r="K392" s="48"/>
      <c r="L392" s="48"/>
      <c r="M392" s="48"/>
      <c r="N392" s="48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</row>
    <row r="393" spans="1:26" ht="14.25" customHeight="1" x14ac:dyDescent="0.2">
      <c r="A393" s="55"/>
      <c r="B393" s="48"/>
      <c r="C393" s="48"/>
      <c r="D393" s="56"/>
      <c r="E393" s="48"/>
      <c r="F393" s="48"/>
      <c r="G393" s="48"/>
      <c r="H393" s="48"/>
      <c r="I393" s="48"/>
      <c r="J393" s="48"/>
      <c r="K393" s="48"/>
      <c r="L393" s="48"/>
      <c r="M393" s="48"/>
      <c r="N393" s="48"/>
      <c r="O393" s="48"/>
      <c r="P393" s="48"/>
      <c r="Q393" s="48"/>
      <c r="R393" s="48"/>
      <c r="S393" s="48"/>
      <c r="T393" s="48"/>
      <c r="U393" s="48"/>
      <c r="V393" s="48"/>
      <c r="W393" s="48"/>
      <c r="X393" s="48"/>
      <c r="Y393" s="48"/>
      <c r="Z393" s="48"/>
    </row>
    <row r="394" spans="1:26" ht="14.25" customHeight="1" x14ac:dyDescent="0.2">
      <c r="A394" s="55"/>
      <c r="B394" s="48"/>
      <c r="C394" s="48"/>
      <c r="D394" s="56"/>
      <c r="E394" s="48"/>
      <c r="F394" s="48"/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</row>
    <row r="395" spans="1:26" ht="14.25" customHeight="1" x14ac:dyDescent="0.2">
      <c r="A395" s="55"/>
      <c r="B395" s="48"/>
      <c r="C395" s="48"/>
      <c r="D395" s="56"/>
      <c r="E395" s="48"/>
      <c r="F395" s="48"/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8"/>
      <c r="Z395" s="48"/>
    </row>
    <row r="396" spans="1:26" ht="14.25" customHeight="1" x14ac:dyDescent="0.2">
      <c r="A396" s="55"/>
      <c r="B396" s="48"/>
      <c r="C396" s="48"/>
      <c r="D396" s="56"/>
      <c r="E396" s="48"/>
      <c r="F396" s="48"/>
      <c r="G396" s="48"/>
      <c r="H396" s="48"/>
      <c r="I396" s="48"/>
      <c r="J396" s="48"/>
      <c r="K396" s="48"/>
      <c r="L396" s="48"/>
      <c r="M396" s="48"/>
      <c r="N396" s="48"/>
      <c r="O396" s="48"/>
      <c r="P396" s="48"/>
      <c r="Q396" s="48"/>
      <c r="R396" s="48"/>
      <c r="S396" s="48"/>
      <c r="T396" s="48"/>
      <c r="U396" s="48"/>
      <c r="V396" s="48"/>
      <c r="W396" s="48"/>
      <c r="X396" s="48"/>
      <c r="Y396" s="48"/>
      <c r="Z396" s="48"/>
    </row>
    <row r="397" spans="1:26" ht="14.25" customHeight="1" x14ac:dyDescent="0.2">
      <c r="A397" s="55"/>
      <c r="B397" s="48"/>
      <c r="C397" s="48"/>
      <c r="D397" s="56"/>
      <c r="E397" s="48"/>
      <c r="F397" s="48"/>
      <c r="G397" s="48"/>
      <c r="H397" s="48"/>
      <c r="I397" s="48"/>
      <c r="J397" s="48"/>
      <c r="K397" s="48"/>
      <c r="L397" s="48"/>
      <c r="M397" s="48"/>
      <c r="N397" s="48"/>
      <c r="O397" s="48"/>
      <c r="P397" s="48"/>
      <c r="Q397" s="48"/>
      <c r="R397" s="48"/>
      <c r="S397" s="48"/>
      <c r="T397" s="48"/>
      <c r="U397" s="48"/>
      <c r="V397" s="48"/>
      <c r="W397" s="48"/>
      <c r="X397" s="48"/>
      <c r="Y397" s="48"/>
      <c r="Z397" s="48"/>
    </row>
    <row r="398" spans="1:26" ht="14.25" customHeight="1" x14ac:dyDescent="0.2">
      <c r="A398" s="55"/>
      <c r="B398" s="48"/>
      <c r="C398" s="48"/>
      <c r="D398" s="56"/>
      <c r="E398" s="48"/>
      <c r="F398" s="48"/>
      <c r="G398" s="48"/>
      <c r="H398" s="48"/>
      <c r="I398" s="48"/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</row>
    <row r="399" spans="1:26" ht="14.25" customHeight="1" x14ac:dyDescent="0.2">
      <c r="A399" s="55"/>
      <c r="B399" s="48"/>
      <c r="C399" s="48"/>
      <c r="D399" s="56"/>
      <c r="E399" s="48"/>
      <c r="F399" s="48"/>
      <c r="G399" s="48"/>
      <c r="H399" s="48"/>
      <c r="I399" s="48"/>
      <c r="J399" s="48"/>
      <c r="K399" s="48"/>
      <c r="L399" s="48"/>
      <c r="M399" s="48"/>
      <c r="N399" s="48"/>
      <c r="O399" s="48"/>
      <c r="P399" s="48"/>
      <c r="Q399" s="48"/>
      <c r="R399" s="48"/>
      <c r="S399" s="48"/>
      <c r="T399" s="48"/>
      <c r="U399" s="48"/>
      <c r="V399" s="48"/>
      <c r="W399" s="48"/>
      <c r="X399" s="48"/>
      <c r="Y399" s="48"/>
      <c r="Z399" s="48"/>
    </row>
    <row r="400" spans="1:26" ht="14.25" customHeight="1" x14ac:dyDescent="0.2">
      <c r="A400" s="55"/>
      <c r="B400" s="48"/>
      <c r="C400" s="48"/>
      <c r="D400" s="56"/>
      <c r="E400" s="48"/>
      <c r="F400" s="48"/>
      <c r="G400" s="48"/>
      <c r="H400" s="48"/>
      <c r="I400" s="48"/>
      <c r="J400" s="48"/>
      <c r="K400" s="48"/>
      <c r="L400" s="48"/>
      <c r="M400" s="48"/>
      <c r="N400" s="48"/>
      <c r="O400" s="48"/>
      <c r="P400" s="48"/>
      <c r="Q400" s="48"/>
      <c r="R400" s="48"/>
      <c r="S400" s="48"/>
      <c r="T400" s="48"/>
      <c r="U400" s="48"/>
      <c r="V400" s="48"/>
      <c r="W400" s="48"/>
      <c r="X400" s="48"/>
      <c r="Y400" s="48"/>
      <c r="Z400" s="48"/>
    </row>
    <row r="401" spans="1:26" ht="14.25" customHeight="1" x14ac:dyDescent="0.2">
      <c r="A401" s="55"/>
      <c r="B401" s="48"/>
      <c r="C401" s="48"/>
      <c r="D401" s="56"/>
      <c r="E401" s="48"/>
      <c r="F401" s="48"/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</row>
    <row r="402" spans="1:26" ht="14.25" customHeight="1" x14ac:dyDescent="0.2">
      <c r="A402" s="55"/>
      <c r="B402" s="48"/>
      <c r="C402" s="48"/>
      <c r="D402" s="56"/>
      <c r="E402" s="48"/>
      <c r="F402" s="48"/>
      <c r="G402" s="48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</row>
    <row r="403" spans="1:26" ht="14.25" customHeight="1" x14ac:dyDescent="0.2">
      <c r="A403" s="55"/>
      <c r="B403" s="48"/>
      <c r="C403" s="48"/>
      <c r="D403" s="56"/>
      <c r="E403" s="48"/>
      <c r="F403" s="48"/>
      <c r="G403" s="48"/>
      <c r="H403" s="48"/>
      <c r="I403" s="48"/>
      <c r="J403" s="48"/>
      <c r="K403" s="48"/>
      <c r="L403" s="48"/>
      <c r="M403" s="48"/>
      <c r="N403" s="48"/>
      <c r="O403" s="48"/>
      <c r="P403" s="48"/>
      <c r="Q403" s="48"/>
      <c r="R403" s="48"/>
      <c r="S403" s="48"/>
      <c r="T403" s="48"/>
      <c r="U403" s="48"/>
      <c r="V403" s="48"/>
      <c r="W403" s="48"/>
      <c r="X403" s="48"/>
      <c r="Y403" s="48"/>
      <c r="Z403" s="48"/>
    </row>
    <row r="404" spans="1:26" ht="14.25" customHeight="1" x14ac:dyDescent="0.2">
      <c r="A404" s="55"/>
      <c r="B404" s="48"/>
      <c r="C404" s="48"/>
      <c r="D404" s="56"/>
      <c r="E404" s="48"/>
      <c r="F404" s="48"/>
      <c r="G404" s="48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8"/>
      <c r="Z404" s="48"/>
    </row>
    <row r="405" spans="1:26" ht="14.25" customHeight="1" x14ac:dyDescent="0.2">
      <c r="A405" s="55"/>
      <c r="B405" s="48"/>
      <c r="C405" s="48"/>
      <c r="D405" s="56"/>
      <c r="E405" s="48"/>
      <c r="F405" s="48"/>
      <c r="G405" s="48"/>
      <c r="H405" s="48"/>
      <c r="I405" s="48"/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</row>
    <row r="406" spans="1:26" ht="14.25" customHeight="1" x14ac:dyDescent="0.2">
      <c r="A406" s="55"/>
      <c r="B406" s="48"/>
      <c r="C406" s="48"/>
      <c r="D406" s="56"/>
      <c r="E406" s="48"/>
      <c r="F406" s="48"/>
      <c r="G406" s="48"/>
      <c r="H406" s="48"/>
      <c r="I406" s="48"/>
      <c r="J406" s="48"/>
      <c r="K406" s="48"/>
      <c r="L406" s="48"/>
      <c r="M406" s="48"/>
      <c r="N406" s="48"/>
      <c r="O406" s="48"/>
      <c r="P406" s="48"/>
      <c r="Q406" s="48"/>
      <c r="R406" s="48"/>
      <c r="S406" s="48"/>
      <c r="T406" s="48"/>
      <c r="U406" s="48"/>
      <c r="V406" s="48"/>
      <c r="W406" s="48"/>
      <c r="X406" s="48"/>
      <c r="Y406" s="48"/>
      <c r="Z406" s="48"/>
    </row>
    <row r="407" spans="1:26" ht="14.25" customHeight="1" x14ac:dyDescent="0.2">
      <c r="A407" s="55"/>
      <c r="B407" s="48"/>
      <c r="C407" s="48"/>
      <c r="D407" s="56"/>
      <c r="E407" s="48"/>
      <c r="F407" s="48"/>
      <c r="G407" s="48"/>
      <c r="H407" s="48"/>
      <c r="I407" s="48"/>
      <c r="J407" s="48"/>
      <c r="K407" s="48"/>
      <c r="L407" s="48"/>
      <c r="M407" s="48"/>
      <c r="N407" s="48"/>
      <c r="O407" s="48"/>
      <c r="P407" s="48"/>
      <c r="Q407" s="48"/>
      <c r="R407" s="48"/>
      <c r="S407" s="48"/>
      <c r="T407" s="48"/>
      <c r="U407" s="48"/>
      <c r="V407" s="48"/>
      <c r="W407" s="48"/>
      <c r="X407" s="48"/>
      <c r="Y407" s="48"/>
      <c r="Z407" s="48"/>
    </row>
    <row r="408" spans="1:26" ht="14.25" customHeight="1" x14ac:dyDescent="0.2">
      <c r="A408" s="55"/>
      <c r="B408" s="48"/>
      <c r="C408" s="48"/>
      <c r="D408" s="56"/>
      <c r="E408" s="48"/>
      <c r="F408" s="48"/>
      <c r="G408" s="48"/>
      <c r="H408" s="48"/>
      <c r="I408" s="48"/>
      <c r="J408" s="48"/>
      <c r="K408" s="48"/>
      <c r="L408" s="48"/>
      <c r="M408" s="48"/>
      <c r="N408" s="48"/>
      <c r="O408" s="48"/>
      <c r="P408" s="48"/>
      <c r="Q408" s="48"/>
      <c r="R408" s="48"/>
      <c r="S408" s="48"/>
      <c r="T408" s="48"/>
      <c r="U408" s="48"/>
      <c r="V408" s="48"/>
      <c r="W408" s="48"/>
      <c r="X408" s="48"/>
      <c r="Y408" s="48"/>
      <c r="Z408" s="48"/>
    </row>
    <row r="409" spans="1:26" ht="14.25" customHeight="1" x14ac:dyDescent="0.2">
      <c r="A409" s="55"/>
      <c r="B409" s="48"/>
      <c r="C409" s="48"/>
      <c r="D409" s="56"/>
      <c r="E409" s="48"/>
      <c r="F409" s="48"/>
      <c r="G409" s="48"/>
      <c r="H409" s="48"/>
      <c r="I409" s="48"/>
      <c r="J409" s="48"/>
      <c r="K409" s="48"/>
      <c r="L409" s="48"/>
      <c r="M409" s="48"/>
      <c r="N409" s="48"/>
      <c r="O409" s="48"/>
      <c r="P409" s="48"/>
      <c r="Q409" s="48"/>
      <c r="R409" s="48"/>
      <c r="S409" s="48"/>
      <c r="T409" s="48"/>
      <c r="U409" s="48"/>
      <c r="V409" s="48"/>
      <c r="W409" s="48"/>
      <c r="X409" s="48"/>
      <c r="Y409" s="48"/>
      <c r="Z409" s="48"/>
    </row>
    <row r="410" spans="1:26" ht="14.25" customHeight="1" x14ac:dyDescent="0.2">
      <c r="A410" s="55"/>
      <c r="B410" s="48"/>
      <c r="C410" s="48"/>
      <c r="D410" s="56"/>
      <c r="E410" s="48"/>
      <c r="F410" s="48"/>
      <c r="G410" s="48"/>
      <c r="H410" s="48"/>
      <c r="I410" s="48"/>
      <c r="J410" s="48"/>
      <c r="K410" s="48"/>
      <c r="L410" s="48"/>
      <c r="M410" s="48"/>
      <c r="N410" s="48"/>
      <c r="O410" s="48"/>
      <c r="P410" s="48"/>
      <c r="Q410" s="48"/>
      <c r="R410" s="48"/>
      <c r="S410" s="48"/>
      <c r="T410" s="48"/>
      <c r="U410" s="48"/>
      <c r="V410" s="48"/>
      <c r="W410" s="48"/>
      <c r="X410" s="48"/>
      <c r="Y410" s="48"/>
      <c r="Z410" s="48"/>
    </row>
    <row r="411" spans="1:26" ht="14.25" customHeight="1" x14ac:dyDescent="0.2">
      <c r="A411" s="55"/>
      <c r="B411" s="48"/>
      <c r="C411" s="48"/>
      <c r="D411" s="56"/>
      <c r="E411" s="48"/>
      <c r="F411" s="48"/>
      <c r="G411" s="48"/>
      <c r="H411" s="48"/>
      <c r="I411" s="48"/>
      <c r="J411" s="48"/>
      <c r="K411" s="48"/>
      <c r="L411" s="48"/>
      <c r="M411" s="48"/>
      <c r="N411" s="48"/>
      <c r="O411" s="48"/>
      <c r="P411" s="48"/>
      <c r="Q411" s="48"/>
      <c r="R411" s="48"/>
      <c r="S411" s="48"/>
      <c r="T411" s="48"/>
      <c r="U411" s="48"/>
      <c r="V411" s="48"/>
      <c r="W411" s="48"/>
      <c r="X411" s="48"/>
      <c r="Y411" s="48"/>
      <c r="Z411" s="48"/>
    </row>
    <row r="412" spans="1:26" ht="14.25" customHeight="1" x14ac:dyDescent="0.2">
      <c r="A412" s="55"/>
      <c r="B412" s="48"/>
      <c r="C412" s="48"/>
      <c r="D412" s="56"/>
      <c r="E412" s="48"/>
      <c r="F412" s="48"/>
      <c r="G412" s="48"/>
      <c r="H412" s="48"/>
      <c r="I412" s="48"/>
      <c r="J412" s="48"/>
      <c r="K412" s="48"/>
      <c r="L412" s="48"/>
      <c r="M412" s="48"/>
      <c r="N412" s="48"/>
      <c r="O412" s="48"/>
      <c r="P412" s="48"/>
      <c r="Q412" s="48"/>
      <c r="R412" s="48"/>
      <c r="S412" s="48"/>
      <c r="T412" s="48"/>
      <c r="U412" s="48"/>
      <c r="V412" s="48"/>
      <c r="W412" s="48"/>
      <c r="X412" s="48"/>
      <c r="Y412" s="48"/>
      <c r="Z412" s="48"/>
    </row>
    <row r="413" spans="1:26" ht="14.25" customHeight="1" x14ac:dyDescent="0.2">
      <c r="A413" s="55"/>
      <c r="B413" s="48"/>
      <c r="C413" s="48"/>
      <c r="D413" s="56"/>
      <c r="E413" s="48"/>
      <c r="F413" s="48"/>
      <c r="G413" s="48"/>
      <c r="H413" s="48"/>
      <c r="I413" s="48"/>
      <c r="J413" s="48"/>
      <c r="K413" s="48"/>
      <c r="L413" s="48"/>
      <c r="M413" s="48"/>
      <c r="N413" s="48"/>
      <c r="O413" s="48"/>
      <c r="P413" s="48"/>
      <c r="Q413" s="48"/>
      <c r="R413" s="48"/>
      <c r="S413" s="48"/>
      <c r="T413" s="48"/>
      <c r="U413" s="48"/>
      <c r="V413" s="48"/>
      <c r="W413" s="48"/>
      <c r="X413" s="48"/>
      <c r="Y413" s="48"/>
      <c r="Z413" s="48"/>
    </row>
    <row r="414" spans="1:26" ht="14.25" customHeight="1" x14ac:dyDescent="0.2">
      <c r="A414" s="55"/>
      <c r="B414" s="48"/>
      <c r="C414" s="48"/>
      <c r="D414" s="56"/>
      <c r="E414" s="48"/>
      <c r="F414" s="48"/>
      <c r="G414" s="48"/>
      <c r="H414" s="48"/>
      <c r="I414" s="48"/>
      <c r="J414" s="48"/>
      <c r="K414" s="48"/>
      <c r="L414" s="48"/>
      <c r="M414" s="48"/>
      <c r="N414" s="48"/>
      <c r="O414" s="48"/>
      <c r="P414" s="48"/>
      <c r="Q414" s="48"/>
      <c r="R414" s="48"/>
      <c r="S414" s="48"/>
      <c r="T414" s="48"/>
      <c r="U414" s="48"/>
      <c r="V414" s="48"/>
      <c r="W414" s="48"/>
      <c r="X414" s="48"/>
      <c r="Y414" s="48"/>
      <c r="Z414" s="48"/>
    </row>
    <row r="415" spans="1:26" ht="14.25" customHeight="1" x14ac:dyDescent="0.2">
      <c r="A415" s="55"/>
      <c r="B415" s="48"/>
      <c r="C415" s="48"/>
      <c r="D415" s="56"/>
      <c r="E415" s="48"/>
      <c r="F415" s="48"/>
      <c r="G415" s="48"/>
      <c r="H415" s="48"/>
      <c r="I415" s="48"/>
      <c r="J415" s="48"/>
      <c r="K415" s="48"/>
      <c r="L415" s="48"/>
      <c r="M415" s="48"/>
      <c r="N415" s="48"/>
      <c r="O415" s="48"/>
      <c r="P415" s="48"/>
      <c r="Q415" s="48"/>
      <c r="R415" s="48"/>
      <c r="S415" s="48"/>
      <c r="T415" s="48"/>
      <c r="U415" s="48"/>
      <c r="V415" s="48"/>
      <c r="W415" s="48"/>
      <c r="X415" s="48"/>
      <c r="Y415" s="48"/>
      <c r="Z415" s="48"/>
    </row>
    <row r="416" spans="1:26" ht="14.25" customHeight="1" x14ac:dyDescent="0.2">
      <c r="A416" s="55"/>
      <c r="B416" s="48"/>
      <c r="C416" s="48"/>
      <c r="D416" s="56"/>
      <c r="E416" s="48"/>
      <c r="F416" s="48"/>
      <c r="G416" s="48"/>
      <c r="H416" s="48"/>
      <c r="I416" s="48"/>
      <c r="J416" s="48"/>
      <c r="K416" s="48"/>
      <c r="L416" s="48"/>
      <c r="M416" s="48"/>
      <c r="N416" s="48"/>
      <c r="O416" s="48"/>
      <c r="P416" s="48"/>
      <c r="Q416" s="48"/>
      <c r="R416" s="48"/>
      <c r="S416" s="48"/>
      <c r="T416" s="48"/>
      <c r="U416" s="48"/>
      <c r="V416" s="48"/>
      <c r="W416" s="48"/>
      <c r="X416" s="48"/>
      <c r="Y416" s="48"/>
      <c r="Z416" s="48"/>
    </row>
    <row r="417" spans="1:26" ht="14.25" customHeight="1" x14ac:dyDescent="0.2">
      <c r="A417" s="55"/>
      <c r="B417" s="48"/>
      <c r="C417" s="48"/>
      <c r="D417" s="56"/>
      <c r="E417" s="48"/>
      <c r="F417" s="48"/>
      <c r="G417" s="48"/>
      <c r="H417" s="48"/>
      <c r="I417" s="48"/>
      <c r="J417" s="48"/>
      <c r="K417" s="48"/>
      <c r="L417" s="48"/>
      <c r="M417" s="48"/>
      <c r="N417" s="48"/>
      <c r="O417" s="48"/>
      <c r="P417" s="48"/>
      <c r="Q417" s="48"/>
      <c r="R417" s="48"/>
      <c r="S417" s="48"/>
      <c r="T417" s="48"/>
      <c r="U417" s="48"/>
      <c r="V417" s="48"/>
      <c r="W417" s="48"/>
      <c r="X417" s="48"/>
      <c r="Y417" s="48"/>
      <c r="Z417" s="48"/>
    </row>
    <row r="418" spans="1:26" ht="14.25" customHeight="1" x14ac:dyDescent="0.2">
      <c r="A418" s="55"/>
      <c r="B418" s="48"/>
      <c r="C418" s="48"/>
      <c r="D418" s="56"/>
      <c r="E418" s="48"/>
      <c r="F418" s="48"/>
      <c r="G418" s="48"/>
      <c r="H418" s="48"/>
      <c r="I418" s="48"/>
      <c r="J418" s="48"/>
      <c r="K418" s="48"/>
      <c r="L418" s="48"/>
      <c r="M418" s="48"/>
      <c r="N418" s="48"/>
      <c r="O418" s="48"/>
      <c r="P418" s="48"/>
      <c r="Q418" s="48"/>
      <c r="R418" s="48"/>
      <c r="S418" s="48"/>
      <c r="T418" s="48"/>
      <c r="U418" s="48"/>
      <c r="V418" s="48"/>
      <c r="W418" s="48"/>
      <c r="X418" s="48"/>
      <c r="Y418" s="48"/>
      <c r="Z418" s="48"/>
    </row>
    <row r="419" spans="1:26" ht="14.25" customHeight="1" x14ac:dyDescent="0.2">
      <c r="A419" s="55"/>
      <c r="B419" s="48"/>
      <c r="C419" s="48"/>
      <c r="D419" s="56"/>
      <c r="E419" s="48"/>
      <c r="F419" s="48"/>
      <c r="G419" s="48"/>
      <c r="H419" s="48"/>
      <c r="I419" s="48"/>
      <c r="J419" s="48"/>
      <c r="K419" s="48"/>
      <c r="L419" s="48"/>
      <c r="M419" s="48"/>
      <c r="N419" s="48"/>
      <c r="O419" s="48"/>
      <c r="P419" s="48"/>
      <c r="Q419" s="48"/>
      <c r="R419" s="48"/>
      <c r="S419" s="48"/>
      <c r="T419" s="48"/>
      <c r="U419" s="48"/>
      <c r="V419" s="48"/>
      <c r="W419" s="48"/>
      <c r="X419" s="48"/>
      <c r="Y419" s="48"/>
      <c r="Z419" s="48"/>
    </row>
    <row r="420" spans="1:26" ht="14.25" customHeight="1" x14ac:dyDescent="0.2">
      <c r="A420" s="55"/>
      <c r="B420" s="48"/>
      <c r="C420" s="48"/>
      <c r="D420" s="56"/>
      <c r="E420" s="48"/>
      <c r="F420" s="48"/>
      <c r="G420" s="48"/>
      <c r="H420" s="48"/>
      <c r="I420" s="48"/>
      <c r="J420" s="48"/>
      <c r="K420" s="48"/>
      <c r="L420" s="48"/>
      <c r="M420" s="48"/>
      <c r="N420" s="48"/>
      <c r="O420" s="48"/>
      <c r="P420" s="48"/>
      <c r="Q420" s="48"/>
      <c r="R420" s="48"/>
      <c r="S420" s="48"/>
      <c r="T420" s="48"/>
      <c r="U420" s="48"/>
      <c r="V420" s="48"/>
      <c r="W420" s="48"/>
      <c r="X420" s="48"/>
      <c r="Y420" s="48"/>
      <c r="Z420" s="48"/>
    </row>
    <row r="421" spans="1:26" ht="14.25" customHeight="1" x14ac:dyDescent="0.2">
      <c r="A421" s="55"/>
      <c r="B421" s="48"/>
      <c r="C421" s="48"/>
      <c r="D421" s="56"/>
      <c r="E421" s="48"/>
      <c r="F421" s="48"/>
      <c r="G421" s="48"/>
      <c r="H421" s="48"/>
      <c r="I421" s="48"/>
      <c r="J421" s="48"/>
      <c r="K421" s="48"/>
      <c r="L421" s="48"/>
      <c r="M421" s="48"/>
      <c r="N421" s="48"/>
      <c r="O421" s="48"/>
      <c r="P421" s="48"/>
      <c r="Q421" s="48"/>
      <c r="R421" s="48"/>
      <c r="S421" s="48"/>
      <c r="T421" s="48"/>
      <c r="U421" s="48"/>
      <c r="V421" s="48"/>
      <c r="W421" s="48"/>
      <c r="X421" s="48"/>
      <c r="Y421" s="48"/>
      <c r="Z421" s="48"/>
    </row>
    <row r="422" spans="1:26" ht="14.25" customHeight="1" x14ac:dyDescent="0.2">
      <c r="A422" s="55"/>
      <c r="B422" s="48"/>
      <c r="C422" s="48"/>
      <c r="D422" s="56"/>
      <c r="E422" s="48"/>
      <c r="F422" s="48"/>
      <c r="G422" s="48"/>
      <c r="H422" s="48"/>
      <c r="I422" s="48"/>
      <c r="J422" s="48"/>
      <c r="K422" s="48"/>
      <c r="L422" s="48"/>
      <c r="M422" s="48"/>
      <c r="N422" s="48"/>
      <c r="O422" s="48"/>
      <c r="P422" s="48"/>
      <c r="Q422" s="48"/>
      <c r="R422" s="48"/>
      <c r="S422" s="48"/>
      <c r="T422" s="48"/>
      <c r="U422" s="48"/>
      <c r="V422" s="48"/>
      <c r="W422" s="48"/>
      <c r="X422" s="48"/>
      <c r="Y422" s="48"/>
      <c r="Z422" s="48"/>
    </row>
    <row r="423" spans="1:26" ht="14.25" customHeight="1" x14ac:dyDescent="0.2">
      <c r="A423" s="55"/>
      <c r="B423" s="48"/>
      <c r="C423" s="48"/>
      <c r="D423" s="56"/>
      <c r="E423" s="48"/>
      <c r="F423" s="48"/>
      <c r="G423" s="48"/>
      <c r="H423" s="48"/>
      <c r="I423" s="48"/>
      <c r="J423" s="48"/>
      <c r="K423" s="48"/>
      <c r="L423" s="48"/>
      <c r="M423" s="48"/>
      <c r="N423" s="48"/>
      <c r="O423" s="48"/>
      <c r="P423" s="48"/>
      <c r="Q423" s="48"/>
      <c r="R423" s="48"/>
      <c r="S423" s="48"/>
      <c r="T423" s="48"/>
      <c r="U423" s="48"/>
      <c r="V423" s="48"/>
      <c r="W423" s="48"/>
      <c r="X423" s="48"/>
      <c r="Y423" s="48"/>
      <c r="Z423" s="48"/>
    </row>
    <row r="424" spans="1:26" ht="14.25" customHeight="1" x14ac:dyDescent="0.2">
      <c r="A424" s="55"/>
      <c r="B424" s="48"/>
      <c r="C424" s="48"/>
      <c r="D424" s="56"/>
      <c r="E424" s="48"/>
      <c r="F424" s="48"/>
      <c r="G424" s="48"/>
      <c r="H424" s="48"/>
      <c r="I424" s="48"/>
      <c r="J424" s="48"/>
      <c r="K424" s="48"/>
      <c r="L424" s="48"/>
      <c r="M424" s="48"/>
      <c r="N424" s="48"/>
      <c r="O424" s="48"/>
      <c r="P424" s="48"/>
      <c r="Q424" s="48"/>
      <c r="R424" s="48"/>
      <c r="S424" s="48"/>
      <c r="T424" s="48"/>
      <c r="U424" s="48"/>
      <c r="V424" s="48"/>
      <c r="W424" s="48"/>
      <c r="X424" s="48"/>
      <c r="Y424" s="48"/>
      <c r="Z424" s="48"/>
    </row>
    <row r="425" spans="1:26" ht="14.25" customHeight="1" x14ac:dyDescent="0.2">
      <c r="A425" s="55"/>
      <c r="B425" s="48"/>
      <c r="C425" s="48"/>
      <c r="D425" s="56"/>
      <c r="E425" s="48"/>
      <c r="F425" s="48"/>
      <c r="G425" s="48"/>
      <c r="H425" s="48"/>
      <c r="I425" s="48"/>
      <c r="J425" s="48"/>
      <c r="K425" s="48"/>
      <c r="L425" s="48"/>
      <c r="M425" s="48"/>
      <c r="N425" s="48"/>
      <c r="O425" s="48"/>
      <c r="P425" s="48"/>
      <c r="Q425" s="48"/>
      <c r="R425" s="48"/>
      <c r="S425" s="48"/>
      <c r="T425" s="48"/>
      <c r="U425" s="48"/>
      <c r="V425" s="48"/>
      <c r="W425" s="48"/>
      <c r="X425" s="48"/>
      <c r="Y425" s="48"/>
      <c r="Z425" s="48"/>
    </row>
    <row r="426" spans="1:26" ht="14.25" customHeight="1" x14ac:dyDescent="0.2">
      <c r="A426" s="55"/>
      <c r="B426" s="48"/>
      <c r="C426" s="48"/>
      <c r="D426" s="56"/>
      <c r="E426" s="48"/>
      <c r="F426" s="48"/>
      <c r="G426" s="48"/>
      <c r="H426" s="48"/>
      <c r="I426" s="48"/>
      <c r="J426" s="48"/>
      <c r="K426" s="48"/>
      <c r="L426" s="48"/>
      <c r="M426" s="48"/>
      <c r="N426" s="48"/>
      <c r="O426" s="48"/>
      <c r="P426" s="48"/>
      <c r="Q426" s="48"/>
      <c r="R426" s="48"/>
      <c r="S426" s="48"/>
      <c r="T426" s="48"/>
      <c r="U426" s="48"/>
      <c r="V426" s="48"/>
      <c r="W426" s="48"/>
      <c r="X426" s="48"/>
      <c r="Y426" s="48"/>
      <c r="Z426" s="48"/>
    </row>
    <row r="427" spans="1:26" ht="14.25" customHeight="1" x14ac:dyDescent="0.2">
      <c r="A427" s="55"/>
      <c r="B427" s="48"/>
      <c r="C427" s="48"/>
      <c r="D427" s="56"/>
      <c r="E427" s="48"/>
      <c r="F427" s="48"/>
      <c r="G427" s="48"/>
      <c r="H427" s="48"/>
      <c r="I427" s="48"/>
      <c r="J427" s="48"/>
      <c r="K427" s="48"/>
      <c r="L427" s="48"/>
      <c r="M427" s="48"/>
      <c r="N427" s="48"/>
      <c r="O427" s="48"/>
      <c r="P427" s="48"/>
      <c r="Q427" s="48"/>
      <c r="R427" s="48"/>
      <c r="S427" s="48"/>
      <c r="T427" s="48"/>
      <c r="U427" s="48"/>
      <c r="V427" s="48"/>
      <c r="W427" s="48"/>
      <c r="X427" s="48"/>
      <c r="Y427" s="48"/>
      <c r="Z427" s="48"/>
    </row>
    <row r="428" spans="1:26" ht="14.25" customHeight="1" x14ac:dyDescent="0.2">
      <c r="A428" s="55"/>
      <c r="B428" s="48"/>
      <c r="C428" s="48"/>
      <c r="D428" s="56"/>
      <c r="E428" s="48"/>
      <c r="F428" s="48"/>
      <c r="G428" s="48"/>
      <c r="H428" s="48"/>
      <c r="I428" s="48"/>
      <c r="J428" s="48"/>
      <c r="K428" s="48"/>
      <c r="L428" s="48"/>
      <c r="M428" s="48"/>
      <c r="N428" s="48"/>
      <c r="O428" s="48"/>
      <c r="P428" s="48"/>
      <c r="Q428" s="48"/>
      <c r="R428" s="48"/>
      <c r="S428" s="48"/>
      <c r="T428" s="48"/>
      <c r="U428" s="48"/>
      <c r="V428" s="48"/>
      <c r="W428" s="48"/>
      <c r="X428" s="48"/>
      <c r="Y428" s="48"/>
      <c r="Z428" s="48"/>
    </row>
    <row r="429" spans="1:26" ht="14.25" customHeight="1" x14ac:dyDescent="0.2">
      <c r="A429" s="55"/>
      <c r="B429" s="48"/>
      <c r="C429" s="48"/>
      <c r="D429" s="56"/>
      <c r="E429" s="48"/>
      <c r="F429" s="48"/>
      <c r="G429" s="48"/>
      <c r="H429" s="48"/>
      <c r="I429" s="48"/>
      <c r="J429" s="48"/>
      <c r="K429" s="48"/>
      <c r="L429" s="48"/>
      <c r="M429" s="48"/>
      <c r="N429" s="48"/>
      <c r="O429" s="48"/>
      <c r="P429" s="48"/>
      <c r="Q429" s="48"/>
      <c r="R429" s="48"/>
      <c r="S429" s="48"/>
      <c r="T429" s="48"/>
      <c r="U429" s="48"/>
      <c r="V429" s="48"/>
      <c r="W429" s="48"/>
      <c r="X429" s="48"/>
      <c r="Y429" s="48"/>
      <c r="Z429" s="48"/>
    </row>
    <row r="430" spans="1:26" ht="14.25" customHeight="1" x14ac:dyDescent="0.2">
      <c r="A430" s="55"/>
      <c r="B430" s="48"/>
      <c r="C430" s="48"/>
      <c r="D430" s="56"/>
      <c r="E430" s="48"/>
      <c r="F430" s="48"/>
      <c r="G430" s="48"/>
      <c r="H430" s="48"/>
      <c r="I430" s="48"/>
      <c r="J430" s="48"/>
      <c r="K430" s="48"/>
      <c r="L430" s="48"/>
      <c r="M430" s="48"/>
      <c r="N430" s="48"/>
      <c r="O430" s="48"/>
      <c r="P430" s="48"/>
      <c r="Q430" s="48"/>
      <c r="R430" s="48"/>
      <c r="S430" s="48"/>
      <c r="T430" s="48"/>
      <c r="U430" s="48"/>
      <c r="V430" s="48"/>
      <c r="W430" s="48"/>
      <c r="X430" s="48"/>
      <c r="Y430" s="48"/>
      <c r="Z430" s="48"/>
    </row>
    <row r="431" spans="1:26" ht="14.25" customHeight="1" x14ac:dyDescent="0.2">
      <c r="A431" s="55"/>
      <c r="B431" s="48"/>
      <c r="C431" s="48"/>
      <c r="D431" s="56"/>
      <c r="E431" s="48"/>
      <c r="F431" s="48"/>
      <c r="G431" s="48"/>
      <c r="H431" s="48"/>
      <c r="I431" s="48"/>
      <c r="J431" s="48"/>
      <c r="K431" s="48"/>
      <c r="L431" s="48"/>
      <c r="M431" s="48"/>
      <c r="N431" s="48"/>
      <c r="O431" s="48"/>
      <c r="P431" s="48"/>
      <c r="Q431" s="48"/>
      <c r="R431" s="48"/>
      <c r="S431" s="48"/>
      <c r="T431" s="48"/>
      <c r="U431" s="48"/>
      <c r="V431" s="48"/>
      <c r="W431" s="48"/>
      <c r="X431" s="48"/>
      <c r="Y431" s="48"/>
      <c r="Z431" s="48"/>
    </row>
    <row r="432" spans="1:26" ht="14.25" customHeight="1" x14ac:dyDescent="0.2">
      <c r="A432" s="55"/>
      <c r="B432" s="48"/>
      <c r="C432" s="48"/>
      <c r="D432" s="56"/>
      <c r="E432" s="48"/>
      <c r="F432" s="48"/>
      <c r="G432" s="48"/>
      <c r="H432" s="48"/>
      <c r="I432" s="48"/>
      <c r="J432" s="48"/>
      <c r="K432" s="48"/>
      <c r="L432" s="48"/>
      <c r="M432" s="48"/>
      <c r="N432" s="48"/>
      <c r="O432" s="48"/>
      <c r="P432" s="48"/>
      <c r="Q432" s="48"/>
      <c r="R432" s="48"/>
      <c r="S432" s="48"/>
      <c r="T432" s="48"/>
      <c r="U432" s="48"/>
      <c r="V432" s="48"/>
      <c r="W432" s="48"/>
      <c r="X432" s="48"/>
      <c r="Y432" s="48"/>
      <c r="Z432" s="48"/>
    </row>
    <row r="433" spans="1:26" ht="14.25" customHeight="1" x14ac:dyDescent="0.2">
      <c r="A433" s="55"/>
      <c r="B433" s="48"/>
      <c r="C433" s="48"/>
      <c r="D433" s="56"/>
      <c r="E433" s="48"/>
      <c r="F433" s="48"/>
      <c r="G433" s="48"/>
      <c r="H433" s="48"/>
      <c r="I433" s="48"/>
      <c r="J433" s="48"/>
      <c r="K433" s="48"/>
      <c r="L433" s="48"/>
      <c r="M433" s="48"/>
      <c r="N433" s="48"/>
      <c r="O433" s="48"/>
      <c r="P433" s="48"/>
      <c r="Q433" s="48"/>
      <c r="R433" s="48"/>
      <c r="S433" s="48"/>
      <c r="T433" s="48"/>
      <c r="U433" s="48"/>
      <c r="V433" s="48"/>
      <c r="W433" s="48"/>
      <c r="X433" s="48"/>
      <c r="Y433" s="48"/>
      <c r="Z433" s="48"/>
    </row>
    <row r="434" spans="1:26" ht="14.25" customHeight="1" x14ac:dyDescent="0.2">
      <c r="A434" s="55"/>
      <c r="B434" s="48"/>
      <c r="C434" s="48"/>
      <c r="D434" s="56"/>
      <c r="E434" s="48"/>
      <c r="F434" s="48"/>
      <c r="G434" s="48"/>
      <c r="H434" s="48"/>
      <c r="I434" s="48"/>
      <c r="J434" s="48"/>
      <c r="K434" s="48"/>
      <c r="L434" s="48"/>
      <c r="M434" s="48"/>
      <c r="N434" s="48"/>
      <c r="O434" s="48"/>
      <c r="P434" s="48"/>
      <c r="Q434" s="48"/>
      <c r="R434" s="48"/>
      <c r="S434" s="48"/>
      <c r="T434" s="48"/>
      <c r="U434" s="48"/>
      <c r="V434" s="48"/>
      <c r="W434" s="48"/>
      <c r="X434" s="48"/>
      <c r="Y434" s="48"/>
      <c r="Z434" s="48"/>
    </row>
    <row r="435" spans="1:26" ht="14.25" customHeight="1" x14ac:dyDescent="0.2">
      <c r="A435" s="55"/>
      <c r="B435" s="48"/>
      <c r="C435" s="48"/>
      <c r="D435" s="56"/>
      <c r="E435" s="48"/>
      <c r="F435" s="48"/>
      <c r="G435" s="48"/>
      <c r="H435" s="48"/>
      <c r="I435" s="48"/>
      <c r="J435" s="48"/>
      <c r="K435" s="48"/>
      <c r="L435" s="48"/>
      <c r="M435" s="48"/>
      <c r="N435" s="48"/>
      <c r="O435" s="48"/>
      <c r="P435" s="48"/>
      <c r="Q435" s="48"/>
      <c r="R435" s="48"/>
      <c r="S435" s="48"/>
      <c r="T435" s="48"/>
      <c r="U435" s="48"/>
      <c r="V435" s="48"/>
      <c r="W435" s="48"/>
      <c r="X435" s="48"/>
      <c r="Y435" s="48"/>
      <c r="Z435" s="48"/>
    </row>
    <row r="436" spans="1:26" ht="14.25" customHeight="1" x14ac:dyDescent="0.2">
      <c r="A436" s="55"/>
      <c r="B436" s="48"/>
      <c r="C436" s="48"/>
      <c r="D436" s="56"/>
      <c r="E436" s="48"/>
      <c r="F436" s="48"/>
      <c r="G436" s="48"/>
      <c r="H436" s="48"/>
      <c r="I436" s="48"/>
      <c r="J436" s="48"/>
      <c r="K436" s="48"/>
      <c r="L436" s="48"/>
      <c r="M436" s="48"/>
      <c r="N436" s="48"/>
      <c r="O436" s="48"/>
      <c r="P436" s="48"/>
      <c r="Q436" s="48"/>
      <c r="R436" s="48"/>
      <c r="S436" s="48"/>
      <c r="T436" s="48"/>
      <c r="U436" s="48"/>
      <c r="V436" s="48"/>
      <c r="W436" s="48"/>
      <c r="X436" s="48"/>
      <c r="Y436" s="48"/>
      <c r="Z436" s="48"/>
    </row>
    <row r="437" spans="1:26" ht="14.25" customHeight="1" x14ac:dyDescent="0.2">
      <c r="A437" s="55"/>
      <c r="B437" s="48"/>
      <c r="C437" s="48"/>
      <c r="D437" s="56"/>
      <c r="E437" s="48"/>
      <c r="F437" s="48"/>
      <c r="G437" s="48"/>
      <c r="H437" s="48"/>
      <c r="I437" s="48"/>
      <c r="J437" s="48"/>
      <c r="K437" s="48"/>
      <c r="L437" s="48"/>
      <c r="M437" s="48"/>
      <c r="N437" s="48"/>
      <c r="O437" s="48"/>
      <c r="P437" s="48"/>
      <c r="Q437" s="48"/>
      <c r="R437" s="48"/>
      <c r="S437" s="48"/>
      <c r="T437" s="48"/>
      <c r="U437" s="48"/>
      <c r="V437" s="48"/>
      <c r="W437" s="48"/>
      <c r="X437" s="48"/>
      <c r="Y437" s="48"/>
      <c r="Z437" s="48"/>
    </row>
    <row r="438" spans="1:26" ht="14.25" customHeight="1" x14ac:dyDescent="0.2">
      <c r="A438" s="55"/>
      <c r="B438" s="48"/>
      <c r="C438" s="48"/>
      <c r="D438" s="56"/>
      <c r="E438" s="48"/>
      <c r="F438" s="48"/>
      <c r="G438" s="48"/>
      <c r="H438" s="48"/>
      <c r="I438" s="48"/>
      <c r="J438" s="48"/>
      <c r="K438" s="48"/>
      <c r="L438" s="48"/>
      <c r="M438" s="48"/>
      <c r="N438" s="48"/>
      <c r="O438" s="48"/>
      <c r="P438" s="48"/>
      <c r="Q438" s="48"/>
      <c r="R438" s="48"/>
      <c r="S438" s="48"/>
      <c r="T438" s="48"/>
      <c r="U438" s="48"/>
      <c r="V438" s="48"/>
      <c r="W438" s="48"/>
      <c r="X438" s="48"/>
      <c r="Y438" s="48"/>
      <c r="Z438" s="48"/>
    </row>
    <row r="439" spans="1:26" ht="14.25" customHeight="1" x14ac:dyDescent="0.2">
      <c r="A439" s="55"/>
      <c r="B439" s="48"/>
      <c r="C439" s="48"/>
      <c r="D439" s="56"/>
      <c r="E439" s="48"/>
      <c r="F439" s="48"/>
      <c r="G439" s="48"/>
      <c r="H439" s="48"/>
      <c r="I439" s="48"/>
      <c r="J439" s="48"/>
      <c r="K439" s="48"/>
      <c r="L439" s="48"/>
      <c r="M439" s="48"/>
      <c r="N439" s="48"/>
      <c r="O439" s="48"/>
      <c r="P439" s="48"/>
      <c r="Q439" s="48"/>
      <c r="R439" s="48"/>
      <c r="S439" s="48"/>
      <c r="T439" s="48"/>
      <c r="U439" s="48"/>
      <c r="V439" s="48"/>
      <c r="W439" s="48"/>
      <c r="X439" s="48"/>
      <c r="Y439" s="48"/>
      <c r="Z439" s="48"/>
    </row>
    <row r="440" spans="1:26" ht="14.25" customHeight="1" x14ac:dyDescent="0.2">
      <c r="A440" s="55"/>
      <c r="B440" s="48"/>
      <c r="C440" s="48"/>
      <c r="D440" s="56"/>
      <c r="E440" s="48"/>
      <c r="F440" s="48"/>
      <c r="G440" s="48"/>
      <c r="H440" s="48"/>
      <c r="I440" s="48"/>
      <c r="J440" s="48"/>
      <c r="K440" s="48"/>
      <c r="L440" s="48"/>
      <c r="M440" s="48"/>
      <c r="N440" s="48"/>
      <c r="O440" s="48"/>
      <c r="P440" s="48"/>
      <c r="Q440" s="48"/>
      <c r="R440" s="48"/>
      <c r="S440" s="48"/>
      <c r="T440" s="48"/>
      <c r="U440" s="48"/>
      <c r="V440" s="48"/>
      <c r="W440" s="48"/>
      <c r="X440" s="48"/>
      <c r="Y440" s="48"/>
      <c r="Z440" s="48"/>
    </row>
    <row r="441" spans="1:26" ht="14.25" customHeight="1" x14ac:dyDescent="0.2">
      <c r="A441" s="55"/>
      <c r="B441" s="48"/>
      <c r="C441" s="48"/>
      <c r="D441" s="56"/>
      <c r="E441" s="48"/>
      <c r="F441" s="48"/>
      <c r="G441" s="48"/>
      <c r="H441" s="48"/>
      <c r="I441" s="48"/>
      <c r="J441" s="48"/>
      <c r="K441" s="48"/>
      <c r="L441" s="48"/>
      <c r="M441" s="48"/>
      <c r="N441" s="48"/>
      <c r="O441" s="48"/>
      <c r="P441" s="48"/>
      <c r="Q441" s="48"/>
      <c r="R441" s="48"/>
      <c r="S441" s="48"/>
      <c r="T441" s="48"/>
      <c r="U441" s="48"/>
      <c r="V441" s="48"/>
      <c r="W441" s="48"/>
      <c r="X441" s="48"/>
      <c r="Y441" s="48"/>
      <c r="Z441" s="48"/>
    </row>
    <row r="442" spans="1:26" ht="14.25" customHeight="1" x14ac:dyDescent="0.2">
      <c r="A442" s="55"/>
      <c r="B442" s="48"/>
      <c r="C442" s="48"/>
      <c r="D442" s="56"/>
      <c r="E442" s="48"/>
      <c r="F442" s="48"/>
      <c r="G442" s="48"/>
      <c r="H442" s="48"/>
      <c r="I442" s="48"/>
      <c r="J442" s="48"/>
      <c r="K442" s="48"/>
      <c r="L442" s="48"/>
      <c r="M442" s="48"/>
      <c r="N442" s="48"/>
      <c r="O442" s="48"/>
      <c r="P442" s="48"/>
      <c r="Q442" s="48"/>
      <c r="R442" s="48"/>
      <c r="S442" s="48"/>
      <c r="T442" s="48"/>
      <c r="U442" s="48"/>
      <c r="V442" s="48"/>
      <c r="W442" s="48"/>
      <c r="X442" s="48"/>
      <c r="Y442" s="48"/>
      <c r="Z442" s="48"/>
    </row>
    <row r="443" spans="1:26" ht="14.25" customHeight="1" x14ac:dyDescent="0.2">
      <c r="A443" s="55"/>
      <c r="B443" s="48"/>
      <c r="C443" s="48"/>
      <c r="D443" s="56"/>
      <c r="E443" s="48"/>
      <c r="F443" s="48"/>
      <c r="G443" s="48"/>
      <c r="H443" s="48"/>
      <c r="I443" s="48"/>
      <c r="J443" s="48"/>
      <c r="K443" s="48"/>
      <c r="L443" s="48"/>
      <c r="M443" s="48"/>
      <c r="N443" s="48"/>
      <c r="O443" s="48"/>
      <c r="P443" s="48"/>
      <c r="Q443" s="48"/>
      <c r="R443" s="48"/>
      <c r="S443" s="48"/>
      <c r="T443" s="48"/>
      <c r="U443" s="48"/>
      <c r="V443" s="48"/>
      <c r="W443" s="48"/>
      <c r="X443" s="48"/>
      <c r="Y443" s="48"/>
      <c r="Z443" s="48"/>
    </row>
    <row r="444" spans="1:26" ht="14.25" customHeight="1" x14ac:dyDescent="0.2">
      <c r="A444" s="55"/>
      <c r="B444" s="48"/>
      <c r="C444" s="48"/>
      <c r="D444" s="56"/>
      <c r="E444" s="48"/>
      <c r="F444" s="48"/>
      <c r="G444" s="48"/>
      <c r="H444" s="48"/>
      <c r="I444" s="48"/>
      <c r="J444" s="48"/>
      <c r="K444" s="48"/>
      <c r="L444" s="48"/>
      <c r="M444" s="48"/>
      <c r="N444" s="48"/>
      <c r="O444" s="48"/>
      <c r="P444" s="48"/>
      <c r="Q444" s="48"/>
      <c r="R444" s="48"/>
      <c r="S444" s="48"/>
      <c r="T444" s="48"/>
      <c r="U444" s="48"/>
      <c r="V444" s="48"/>
      <c r="W444" s="48"/>
      <c r="X444" s="48"/>
      <c r="Y444" s="48"/>
      <c r="Z444" s="48"/>
    </row>
    <row r="445" spans="1:26" ht="14.25" customHeight="1" x14ac:dyDescent="0.2">
      <c r="A445" s="55"/>
      <c r="B445" s="48"/>
      <c r="C445" s="48"/>
      <c r="D445" s="56"/>
      <c r="E445" s="48"/>
      <c r="F445" s="48"/>
      <c r="G445" s="48"/>
      <c r="H445" s="48"/>
      <c r="I445" s="48"/>
      <c r="J445" s="48"/>
      <c r="K445" s="48"/>
      <c r="L445" s="48"/>
      <c r="M445" s="48"/>
      <c r="N445" s="48"/>
      <c r="O445" s="48"/>
      <c r="P445" s="48"/>
      <c r="Q445" s="48"/>
      <c r="R445" s="48"/>
      <c r="S445" s="48"/>
      <c r="T445" s="48"/>
      <c r="U445" s="48"/>
      <c r="V445" s="48"/>
      <c r="W445" s="48"/>
      <c r="X445" s="48"/>
      <c r="Y445" s="48"/>
      <c r="Z445" s="48"/>
    </row>
    <row r="446" spans="1:26" ht="14.25" customHeight="1" x14ac:dyDescent="0.2">
      <c r="A446" s="55"/>
      <c r="B446" s="48"/>
      <c r="C446" s="48"/>
      <c r="D446" s="56"/>
      <c r="E446" s="48"/>
      <c r="F446" s="48"/>
      <c r="G446" s="48"/>
      <c r="H446" s="48"/>
      <c r="I446" s="48"/>
      <c r="J446" s="48"/>
      <c r="K446" s="48"/>
      <c r="L446" s="48"/>
      <c r="M446" s="48"/>
      <c r="N446" s="48"/>
      <c r="O446" s="48"/>
      <c r="P446" s="48"/>
      <c r="Q446" s="48"/>
      <c r="R446" s="48"/>
      <c r="S446" s="48"/>
      <c r="T446" s="48"/>
      <c r="U446" s="48"/>
      <c r="V446" s="48"/>
      <c r="W446" s="48"/>
      <c r="X446" s="48"/>
      <c r="Y446" s="48"/>
      <c r="Z446" s="48"/>
    </row>
    <row r="447" spans="1:26" ht="14.25" customHeight="1" x14ac:dyDescent="0.2">
      <c r="A447" s="55"/>
      <c r="B447" s="48"/>
      <c r="C447" s="48"/>
      <c r="D447" s="56"/>
      <c r="E447" s="48"/>
      <c r="F447" s="48"/>
      <c r="G447" s="48"/>
      <c r="H447" s="48"/>
      <c r="I447" s="48"/>
      <c r="J447" s="48"/>
      <c r="K447" s="48"/>
      <c r="L447" s="48"/>
      <c r="M447" s="48"/>
      <c r="N447" s="48"/>
      <c r="O447" s="48"/>
      <c r="P447" s="48"/>
      <c r="Q447" s="48"/>
      <c r="R447" s="48"/>
      <c r="S447" s="48"/>
      <c r="T447" s="48"/>
      <c r="U447" s="48"/>
      <c r="V447" s="48"/>
      <c r="W447" s="48"/>
      <c r="X447" s="48"/>
      <c r="Y447" s="48"/>
      <c r="Z447" s="48"/>
    </row>
    <row r="448" spans="1:26" ht="14.25" customHeight="1" x14ac:dyDescent="0.2">
      <c r="A448" s="55"/>
      <c r="B448" s="48"/>
      <c r="C448" s="48"/>
      <c r="D448" s="56"/>
      <c r="E448" s="48"/>
      <c r="F448" s="48"/>
      <c r="G448" s="48"/>
      <c r="H448" s="48"/>
      <c r="I448" s="48"/>
      <c r="J448" s="48"/>
      <c r="K448" s="48"/>
      <c r="L448" s="48"/>
      <c r="M448" s="48"/>
      <c r="N448" s="48"/>
      <c r="O448" s="48"/>
      <c r="P448" s="48"/>
      <c r="Q448" s="48"/>
      <c r="R448" s="48"/>
      <c r="S448" s="48"/>
      <c r="T448" s="48"/>
      <c r="U448" s="48"/>
      <c r="V448" s="48"/>
      <c r="W448" s="48"/>
      <c r="X448" s="48"/>
      <c r="Y448" s="48"/>
      <c r="Z448" s="48"/>
    </row>
    <row r="449" spans="1:26" ht="14.25" customHeight="1" x14ac:dyDescent="0.2">
      <c r="A449" s="55"/>
      <c r="B449" s="48"/>
      <c r="C449" s="48"/>
      <c r="D449" s="56"/>
      <c r="E449" s="48"/>
      <c r="F449" s="48"/>
      <c r="G449" s="48"/>
      <c r="H449" s="48"/>
      <c r="I449" s="48"/>
      <c r="J449" s="48"/>
      <c r="K449" s="48"/>
      <c r="L449" s="48"/>
      <c r="M449" s="48"/>
      <c r="N449" s="48"/>
      <c r="O449" s="48"/>
      <c r="P449" s="48"/>
      <c r="Q449" s="48"/>
      <c r="R449" s="48"/>
      <c r="S449" s="48"/>
      <c r="T449" s="48"/>
      <c r="U449" s="48"/>
      <c r="V449" s="48"/>
      <c r="W449" s="48"/>
      <c r="X449" s="48"/>
      <c r="Y449" s="48"/>
      <c r="Z449" s="48"/>
    </row>
    <row r="450" spans="1:26" ht="14.25" customHeight="1" x14ac:dyDescent="0.2">
      <c r="A450" s="55"/>
      <c r="B450" s="48"/>
      <c r="C450" s="48"/>
      <c r="D450" s="56"/>
      <c r="E450" s="48"/>
      <c r="F450" s="48"/>
      <c r="G450" s="48"/>
      <c r="H450" s="48"/>
      <c r="I450" s="48"/>
      <c r="J450" s="48"/>
      <c r="K450" s="48"/>
      <c r="L450" s="48"/>
      <c r="M450" s="48"/>
      <c r="N450" s="48"/>
      <c r="O450" s="48"/>
      <c r="P450" s="48"/>
      <c r="Q450" s="48"/>
      <c r="R450" s="48"/>
      <c r="S450" s="48"/>
      <c r="T450" s="48"/>
      <c r="U450" s="48"/>
      <c r="V450" s="48"/>
      <c r="W450" s="48"/>
      <c r="X450" s="48"/>
      <c r="Y450" s="48"/>
      <c r="Z450" s="48"/>
    </row>
    <row r="451" spans="1:26" ht="14.25" customHeight="1" x14ac:dyDescent="0.2">
      <c r="A451" s="55"/>
      <c r="B451" s="48"/>
      <c r="C451" s="48"/>
      <c r="D451" s="56"/>
      <c r="E451" s="48"/>
      <c r="F451" s="48"/>
      <c r="G451" s="48"/>
      <c r="H451" s="48"/>
      <c r="I451" s="48"/>
      <c r="J451" s="48"/>
      <c r="K451" s="48"/>
      <c r="L451" s="48"/>
      <c r="M451" s="48"/>
      <c r="N451" s="48"/>
      <c r="O451" s="48"/>
      <c r="P451" s="48"/>
      <c r="Q451" s="48"/>
      <c r="R451" s="48"/>
      <c r="S451" s="48"/>
      <c r="T451" s="48"/>
      <c r="U451" s="48"/>
      <c r="V451" s="48"/>
      <c r="W451" s="48"/>
      <c r="X451" s="48"/>
      <c r="Y451" s="48"/>
      <c r="Z451" s="48"/>
    </row>
    <row r="452" spans="1:26" ht="14.25" customHeight="1" x14ac:dyDescent="0.2">
      <c r="A452" s="55"/>
      <c r="B452" s="48"/>
      <c r="C452" s="48"/>
      <c r="D452" s="56"/>
      <c r="E452" s="48"/>
      <c r="F452" s="48"/>
      <c r="G452" s="48"/>
      <c r="H452" s="48"/>
      <c r="I452" s="48"/>
      <c r="J452" s="48"/>
      <c r="K452" s="48"/>
      <c r="L452" s="48"/>
      <c r="M452" s="48"/>
      <c r="N452" s="48"/>
      <c r="O452" s="48"/>
      <c r="P452" s="48"/>
      <c r="Q452" s="48"/>
      <c r="R452" s="48"/>
      <c r="S452" s="48"/>
      <c r="T452" s="48"/>
      <c r="U452" s="48"/>
      <c r="V452" s="48"/>
      <c r="W452" s="48"/>
      <c r="X452" s="48"/>
      <c r="Y452" s="48"/>
      <c r="Z452" s="48"/>
    </row>
    <row r="453" spans="1:26" ht="14.25" customHeight="1" x14ac:dyDescent="0.2">
      <c r="A453" s="55"/>
      <c r="B453" s="48"/>
      <c r="C453" s="48"/>
      <c r="D453" s="56"/>
      <c r="E453" s="48"/>
      <c r="F453" s="48"/>
      <c r="G453" s="48"/>
      <c r="H453" s="48"/>
      <c r="I453" s="48"/>
      <c r="J453" s="48"/>
      <c r="K453" s="48"/>
      <c r="L453" s="48"/>
      <c r="M453" s="48"/>
      <c r="N453" s="48"/>
      <c r="O453" s="48"/>
      <c r="P453" s="48"/>
      <c r="Q453" s="48"/>
      <c r="R453" s="48"/>
      <c r="S453" s="48"/>
      <c r="T453" s="48"/>
      <c r="U453" s="48"/>
      <c r="V453" s="48"/>
      <c r="W453" s="48"/>
      <c r="X453" s="48"/>
      <c r="Y453" s="48"/>
      <c r="Z453" s="48"/>
    </row>
    <row r="454" spans="1:26" ht="14.25" customHeight="1" x14ac:dyDescent="0.2">
      <c r="A454" s="55"/>
      <c r="B454" s="48"/>
      <c r="C454" s="48"/>
      <c r="D454" s="56"/>
      <c r="E454" s="48"/>
      <c r="F454" s="48"/>
      <c r="G454" s="48"/>
      <c r="H454" s="48"/>
      <c r="I454" s="48"/>
      <c r="J454" s="48"/>
      <c r="K454" s="48"/>
      <c r="L454" s="48"/>
      <c r="M454" s="48"/>
      <c r="N454" s="48"/>
      <c r="O454" s="48"/>
      <c r="P454" s="48"/>
      <c r="Q454" s="48"/>
      <c r="R454" s="48"/>
      <c r="S454" s="48"/>
      <c r="T454" s="48"/>
      <c r="U454" s="48"/>
      <c r="V454" s="48"/>
      <c r="W454" s="48"/>
      <c r="X454" s="48"/>
      <c r="Y454" s="48"/>
      <c r="Z454" s="48"/>
    </row>
    <row r="455" spans="1:26" ht="14.25" customHeight="1" x14ac:dyDescent="0.2">
      <c r="A455" s="55"/>
      <c r="B455" s="48"/>
      <c r="C455" s="48"/>
      <c r="D455" s="56"/>
      <c r="E455" s="48"/>
      <c r="F455" s="48"/>
      <c r="G455" s="48"/>
      <c r="H455" s="48"/>
      <c r="I455" s="48"/>
      <c r="J455" s="48"/>
      <c r="K455" s="48"/>
      <c r="L455" s="48"/>
      <c r="M455" s="48"/>
      <c r="N455" s="48"/>
      <c r="O455" s="48"/>
      <c r="P455" s="48"/>
      <c r="Q455" s="48"/>
      <c r="R455" s="48"/>
      <c r="S455" s="48"/>
      <c r="T455" s="48"/>
      <c r="U455" s="48"/>
      <c r="V455" s="48"/>
      <c r="W455" s="48"/>
      <c r="X455" s="48"/>
      <c r="Y455" s="48"/>
      <c r="Z455" s="48"/>
    </row>
    <row r="456" spans="1:26" ht="14.25" customHeight="1" x14ac:dyDescent="0.2">
      <c r="A456" s="55"/>
      <c r="B456" s="48"/>
      <c r="C456" s="48"/>
      <c r="D456" s="56"/>
      <c r="E456" s="48"/>
      <c r="F456" s="48"/>
      <c r="G456" s="48"/>
      <c r="H456" s="48"/>
      <c r="I456" s="48"/>
      <c r="J456" s="48"/>
      <c r="K456" s="48"/>
      <c r="L456" s="48"/>
      <c r="M456" s="48"/>
      <c r="N456" s="48"/>
      <c r="O456" s="48"/>
      <c r="P456" s="48"/>
      <c r="Q456" s="48"/>
      <c r="R456" s="48"/>
      <c r="S456" s="48"/>
      <c r="T456" s="48"/>
      <c r="U456" s="48"/>
      <c r="V456" s="48"/>
      <c r="W456" s="48"/>
      <c r="X456" s="48"/>
      <c r="Y456" s="48"/>
      <c r="Z456" s="48"/>
    </row>
    <row r="457" spans="1:26" ht="14.25" customHeight="1" x14ac:dyDescent="0.2">
      <c r="A457" s="55"/>
      <c r="B457" s="48"/>
      <c r="C457" s="48"/>
      <c r="D457" s="56"/>
      <c r="E457" s="48"/>
      <c r="F457" s="48"/>
      <c r="G457" s="48"/>
      <c r="H457" s="48"/>
      <c r="I457" s="48"/>
      <c r="J457" s="48"/>
      <c r="K457" s="48"/>
      <c r="L457" s="48"/>
      <c r="M457" s="48"/>
      <c r="N457" s="48"/>
      <c r="O457" s="48"/>
      <c r="P457" s="48"/>
      <c r="Q457" s="48"/>
      <c r="R457" s="48"/>
      <c r="S457" s="48"/>
      <c r="T457" s="48"/>
      <c r="U457" s="48"/>
      <c r="V457" s="48"/>
      <c r="W457" s="48"/>
      <c r="X457" s="48"/>
      <c r="Y457" s="48"/>
      <c r="Z457" s="48"/>
    </row>
    <row r="458" spans="1:26" ht="14.25" customHeight="1" x14ac:dyDescent="0.2">
      <c r="A458" s="55"/>
      <c r="B458" s="48"/>
      <c r="C458" s="48"/>
      <c r="D458" s="56"/>
      <c r="E458" s="48"/>
      <c r="F458" s="48"/>
      <c r="G458" s="48"/>
      <c r="H458" s="48"/>
      <c r="I458" s="48"/>
      <c r="J458" s="48"/>
      <c r="K458" s="48"/>
      <c r="L458" s="48"/>
      <c r="M458" s="48"/>
      <c r="N458" s="48"/>
      <c r="O458" s="48"/>
      <c r="P458" s="48"/>
      <c r="Q458" s="48"/>
      <c r="R458" s="48"/>
      <c r="S458" s="48"/>
      <c r="T458" s="48"/>
      <c r="U458" s="48"/>
      <c r="V458" s="48"/>
      <c r="W458" s="48"/>
      <c r="X458" s="48"/>
      <c r="Y458" s="48"/>
      <c r="Z458" s="48"/>
    </row>
    <row r="459" spans="1:26" ht="14.25" customHeight="1" x14ac:dyDescent="0.2">
      <c r="A459" s="55"/>
      <c r="B459" s="48"/>
      <c r="C459" s="48"/>
      <c r="D459" s="56"/>
      <c r="E459" s="48"/>
      <c r="F459" s="48"/>
      <c r="G459" s="48"/>
      <c r="H459" s="48"/>
      <c r="I459" s="48"/>
      <c r="J459" s="48"/>
      <c r="K459" s="48"/>
      <c r="L459" s="48"/>
      <c r="M459" s="48"/>
      <c r="N459" s="48"/>
      <c r="O459" s="48"/>
      <c r="P459" s="48"/>
      <c r="Q459" s="48"/>
      <c r="R459" s="48"/>
      <c r="S459" s="48"/>
      <c r="T459" s="48"/>
      <c r="U459" s="48"/>
      <c r="V459" s="48"/>
      <c r="W459" s="48"/>
      <c r="X459" s="48"/>
      <c r="Y459" s="48"/>
      <c r="Z459" s="48"/>
    </row>
    <row r="460" spans="1:26" ht="14.25" customHeight="1" x14ac:dyDescent="0.2">
      <c r="A460" s="55"/>
      <c r="B460" s="48"/>
      <c r="C460" s="48"/>
      <c r="D460" s="56"/>
      <c r="E460" s="48"/>
      <c r="F460" s="48"/>
      <c r="G460" s="48"/>
      <c r="H460" s="48"/>
      <c r="I460" s="48"/>
      <c r="J460" s="48"/>
      <c r="K460" s="48"/>
      <c r="L460" s="48"/>
      <c r="M460" s="48"/>
      <c r="N460" s="48"/>
      <c r="O460" s="48"/>
      <c r="P460" s="48"/>
      <c r="Q460" s="48"/>
      <c r="R460" s="48"/>
      <c r="S460" s="48"/>
      <c r="T460" s="48"/>
      <c r="U460" s="48"/>
      <c r="V460" s="48"/>
      <c r="W460" s="48"/>
      <c r="X460" s="48"/>
      <c r="Y460" s="48"/>
      <c r="Z460" s="48"/>
    </row>
    <row r="461" spans="1:26" ht="14.25" customHeight="1" x14ac:dyDescent="0.2">
      <c r="A461" s="55"/>
      <c r="B461" s="48"/>
      <c r="C461" s="48"/>
      <c r="D461" s="56"/>
      <c r="E461" s="48"/>
      <c r="F461" s="48"/>
      <c r="G461" s="48"/>
      <c r="H461" s="48"/>
      <c r="I461" s="48"/>
      <c r="J461" s="48"/>
      <c r="K461" s="48"/>
      <c r="L461" s="48"/>
      <c r="M461" s="48"/>
      <c r="N461" s="48"/>
      <c r="O461" s="48"/>
      <c r="P461" s="48"/>
      <c r="Q461" s="48"/>
      <c r="R461" s="48"/>
      <c r="S461" s="48"/>
      <c r="T461" s="48"/>
      <c r="U461" s="48"/>
      <c r="V461" s="48"/>
      <c r="W461" s="48"/>
      <c r="X461" s="48"/>
      <c r="Y461" s="48"/>
      <c r="Z461" s="48"/>
    </row>
    <row r="462" spans="1:26" ht="14.25" customHeight="1" x14ac:dyDescent="0.2">
      <c r="A462" s="55"/>
      <c r="B462" s="48"/>
      <c r="C462" s="48"/>
      <c r="D462" s="56"/>
      <c r="E462" s="48"/>
      <c r="F462" s="48"/>
      <c r="G462" s="48"/>
      <c r="H462" s="48"/>
      <c r="I462" s="48"/>
      <c r="J462" s="48"/>
      <c r="K462" s="48"/>
      <c r="L462" s="48"/>
      <c r="M462" s="48"/>
      <c r="N462" s="48"/>
      <c r="O462" s="48"/>
      <c r="P462" s="48"/>
      <c r="Q462" s="48"/>
      <c r="R462" s="48"/>
      <c r="S462" s="48"/>
      <c r="T462" s="48"/>
      <c r="U462" s="48"/>
      <c r="V462" s="48"/>
      <c r="W462" s="48"/>
      <c r="X462" s="48"/>
      <c r="Y462" s="48"/>
      <c r="Z462" s="48"/>
    </row>
    <row r="463" spans="1:26" ht="14.25" customHeight="1" x14ac:dyDescent="0.2">
      <c r="A463" s="55"/>
      <c r="B463" s="48"/>
      <c r="C463" s="48"/>
      <c r="D463" s="56"/>
      <c r="E463" s="48"/>
      <c r="F463" s="48"/>
      <c r="G463" s="48"/>
      <c r="H463" s="48"/>
      <c r="I463" s="48"/>
      <c r="J463" s="48"/>
      <c r="K463" s="48"/>
      <c r="L463" s="48"/>
      <c r="M463" s="48"/>
      <c r="N463" s="48"/>
      <c r="O463" s="48"/>
      <c r="P463" s="48"/>
      <c r="Q463" s="48"/>
      <c r="R463" s="48"/>
      <c r="S463" s="48"/>
      <c r="T463" s="48"/>
      <c r="U463" s="48"/>
      <c r="V463" s="48"/>
      <c r="W463" s="48"/>
      <c r="X463" s="48"/>
      <c r="Y463" s="48"/>
      <c r="Z463" s="48"/>
    </row>
    <row r="464" spans="1:26" ht="14.25" customHeight="1" x14ac:dyDescent="0.2">
      <c r="A464" s="55"/>
      <c r="B464" s="48"/>
      <c r="C464" s="48"/>
      <c r="D464" s="56"/>
      <c r="E464" s="48"/>
      <c r="F464" s="48"/>
      <c r="G464" s="48"/>
      <c r="H464" s="48"/>
      <c r="I464" s="48"/>
      <c r="J464" s="48"/>
      <c r="K464" s="48"/>
      <c r="L464" s="48"/>
      <c r="M464" s="48"/>
      <c r="N464" s="48"/>
      <c r="O464" s="48"/>
      <c r="P464" s="48"/>
      <c r="Q464" s="48"/>
      <c r="R464" s="48"/>
      <c r="S464" s="48"/>
      <c r="T464" s="48"/>
      <c r="U464" s="48"/>
      <c r="V464" s="48"/>
      <c r="W464" s="48"/>
      <c r="X464" s="48"/>
      <c r="Y464" s="48"/>
      <c r="Z464" s="48"/>
    </row>
    <row r="465" spans="1:26" ht="14.25" customHeight="1" x14ac:dyDescent="0.2">
      <c r="A465" s="55"/>
      <c r="B465" s="48"/>
      <c r="C465" s="48"/>
      <c r="D465" s="56"/>
      <c r="E465" s="48"/>
      <c r="F465" s="48"/>
      <c r="G465" s="48"/>
      <c r="H465" s="48"/>
      <c r="I465" s="48"/>
      <c r="J465" s="48"/>
      <c r="K465" s="48"/>
      <c r="L465" s="48"/>
      <c r="M465" s="48"/>
      <c r="N465" s="48"/>
      <c r="O465" s="48"/>
      <c r="P465" s="48"/>
      <c r="Q465" s="48"/>
      <c r="R465" s="48"/>
      <c r="S465" s="48"/>
      <c r="T465" s="48"/>
      <c r="U465" s="48"/>
      <c r="V465" s="48"/>
      <c r="W465" s="48"/>
      <c r="X465" s="48"/>
      <c r="Y465" s="48"/>
      <c r="Z465" s="48"/>
    </row>
    <row r="466" spans="1:26" ht="14.25" customHeight="1" x14ac:dyDescent="0.2">
      <c r="A466" s="55"/>
      <c r="B466" s="48"/>
      <c r="C466" s="48"/>
      <c r="D466" s="56"/>
      <c r="E466" s="48"/>
      <c r="F466" s="48"/>
      <c r="G466" s="48"/>
      <c r="H466" s="48"/>
      <c r="I466" s="48"/>
      <c r="J466" s="48"/>
      <c r="K466" s="48"/>
      <c r="L466" s="48"/>
      <c r="M466" s="48"/>
      <c r="N466" s="48"/>
      <c r="O466" s="48"/>
      <c r="P466" s="48"/>
      <c r="Q466" s="48"/>
      <c r="R466" s="48"/>
      <c r="S466" s="48"/>
      <c r="T466" s="48"/>
      <c r="U466" s="48"/>
      <c r="V466" s="48"/>
      <c r="W466" s="48"/>
      <c r="X466" s="48"/>
      <c r="Y466" s="48"/>
      <c r="Z466" s="48"/>
    </row>
    <row r="467" spans="1:26" ht="14.25" customHeight="1" x14ac:dyDescent="0.2">
      <c r="A467" s="55"/>
      <c r="B467" s="48"/>
      <c r="C467" s="48"/>
      <c r="D467" s="56"/>
      <c r="E467" s="48"/>
      <c r="F467" s="48"/>
      <c r="G467" s="48"/>
      <c r="H467" s="48"/>
      <c r="I467" s="48"/>
      <c r="J467" s="48"/>
      <c r="K467" s="48"/>
      <c r="L467" s="48"/>
      <c r="M467" s="48"/>
      <c r="N467" s="48"/>
      <c r="O467" s="48"/>
      <c r="P467" s="48"/>
      <c r="Q467" s="48"/>
      <c r="R467" s="48"/>
      <c r="S467" s="48"/>
      <c r="T467" s="48"/>
      <c r="U467" s="48"/>
      <c r="V467" s="48"/>
      <c r="W467" s="48"/>
      <c r="X467" s="48"/>
      <c r="Y467" s="48"/>
      <c r="Z467" s="48"/>
    </row>
    <row r="468" spans="1:26" ht="14.25" customHeight="1" x14ac:dyDescent="0.2">
      <c r="A468" s="55"/>
      <c r="B468" s="48"/>
      <c r="C468" s="48"/>
      <c r="D468" s="56"/>
      <c r="E468" s="48"/>
      <c r="F468" s="48"/>
      <c r="G468" s="48"/>
      <c r="H468" s="48"/>
      <c r="I468" s="48"/>
      <c r="J468" s="48"/>
      <c r="K468" s="48"/>
      <c r="L468" s="48"/>
      <c r="M468" s="48"/>
      <c r="N468" s="48"/>
      <c r="O468" s="48"/>
      <c r="P468" s="48"/>
      <c r="Q468" s="48"/>
      <c r="R468" s="48"/>
      <c r="S468" s="48"/>
      <c r="T468" s="48"/>
      <c r="U468" s="48"/>
      <c r="V468" s="48"/>
      <c r="W468" s="48"/>
      <c r="X468" s="48"/>
      <c r="Y468" s="48"/>
      <c r="Z468" s="48"/>
    </row>
    <row r="469" spans="1:26" ht="14.25" customHeight="1" x14ac:dyDescent="0.2">
      <c r="A469" s="55"/>
      <c r="B469" s="48"/>
      <c r="C469" s="48"/>
      <c r="D469" s="56"/>
      <c r="E469" s="48"/>
      <c r="F469" s="48"/>
      <c r="G469" s="48"/>
      <c r="H469" s="48"/>
      <c r="I469" s="48"/>
      <c r="J469" s="48"/>
      <c r="K469" s="48"/>
      <c r="L469" s="48"/>
      <c r="M469" s="48"/>
      <c r="N469" s="48"/>
      <c r="O469" s="48"/>
      <c r="P469" s="48"/>
      <c r="Q469" s="48"/>
      <c r="R469" s="48"/>
      <c r="S469" s="48"/>
      <c r="T469" s="48"/>
      <c r="U469" s="48"/>
      <c r="V469" s="48"/>
      <c r="W469" s="48"/>
      <c r="X469" s="48"/>
      <c r="Y469" s="48"/>
      <c r="Z469" s="48"/>
    </row>
    <row r="470" spans="1:26" ht="14.25" customHeight="1" x14ac:dyDescent="0.2">
      <c r="A470" s="55"/>
      <c r="B470" s="48"/>
      <c r="C470" s="48"/>
      <c r="D470" s="56"/>
      <c r="E470" s="48"/>
      <c r="F470" s="48"/>
      <c r="G470" s="48"/>
      <c r="H470" s="48"/>
      <c r="I470" s="48"/>
      <c r="J470" s="48"/>
      <c r="K470" s="48"/>
      <c r="L470" s="48"/>
      <c r="M470" s="48"/>
      <c r="N470" s="48"/>
      <c r="O470" s="48"/>
      <c r="P470" s="48"/>
      <c r="Q470" s="48"/>
      <c r="R470" s="48"/>
      <c r="S470" s="48"/>
      <c r="T470" s="48"/>
      <c r="U470" s="48"/>
      <c r="V470" s="48"/>
      <c r="W470" s="48"/>
      <c r="X470" s="48"/>
      <c r="Y470" s="48"/>
      <c r="Z470" s="48"/>
    </row>
    <row r="471" spans="1:26" ht="14.25" customHeight="1" x14ac:dyDescent="0.2">
      <c r="A471" s="55"/>
      <c r="B471" s="48"/>
      <c r="C471" s="48"/>
      <c r="D471" s="56"/>
      <c r="E471" s="48"/>
      <c r="F471" s="48"/>
      <c r="G471" s="48"/>
      <c r="H471" s="48"/>
      <c r="I471" s="48"/>
      <c r="J471" s="48"/>
      <c r="K471" s="48"/>
      <c r="L471" s="48"/>
      <c r="M471" s="48"/>
      <c r="N471" s="48"/>
      <c r="O471" s="48"/>
      <c r="P471" s="48"/>
      <c r="Q471" s="48"/>
      <c r="R471" s="48"/>
      <c r="S471" s="48"/>
      <c r="T471" s="48"/>
      <c r="U471" s="48"/>
      <c r="V471" s="48"/>
      <c r="W471" s="48"/>
      <c r="X471" s="48"/>
      <c r="Y471" s="48"/>
      <c r="Z471" s="48"/>
    </row>
    <row r="472" spans="1:26" ht="14.25" customHeight="1" x14ac:dyDescent="0.2">
      <c r="A472" s="55"/>
      <c r="B472" s="48"/>
      <c r="C472" s="48"/>
      <c r="D472" s="56"/>
      <c r="E472" s="48"/>
      <c r="F472" s="48"/>
      <c r="G472" s="48"/>
      <c r="H472" s="48"/>
      <c r="I472" s="48"/>
      <c r="J472" s="48"/>
      <c r="K472" s="48"/>
      <c r="L472" s="48"/>
      <c r="M472" s="48"/>
      <c r="N472" s="48"/>
      <c r="O472" s="48"/>
      <c r="P472" s="48"/>
      <c r="Q472" s="48"/>
      <c r="R472" s="48"/>
      <c r="S472" s="48"/>
      <c r="T472" s="48"/>
      <c r="U472" s="48"/>
      <c r="V472" s="48"/>
      <c r="W472" s="48"/>
      <c r="X472" s="48"/>
      <c r="Y472" s="48"/>
      <c r="Z472" s="48"/>
    </row>
    <row r="473" spans="1:26" ht="14.25" customHeight="1" x14ac:dyDescent="0.2">
      <c r="A473" s="55"/>
      <c r="B473" s="48"/>
      <c r="C473" s="48"/>
      <c r="D473" s="56"/>
      <c r="E473" s="48"/>
      <c r="F473" s="48"/>
      <c r="G473" s="48"/>
      <c r="H473" s="48"/>
      <c r="I473" s="48"/>
      <c r="J473" s="48"/>
      <c r="K473" s="48"/>
      <c r="L473" s="48"/>
      <c r="M473" s="48"/>
      <c r="N473" s="48"/>
      <c r="O473" s="48"/>
      <c r="P473" s="48"/>
      <c r="Q473" s="48"/>
      <c r="R473" s="48"/>
      <c r="S473" s="48"/>
      <c r="T473" s="48"/>
      <c r="U473" s="48"/>
      <c r="V473" s="48"/>
      <c r="W473" s="48"/>
      <c r="X473" s="48"/>
      <c r="Y473" s="48"/>
      <c r="Z473" s="48"/>
    </row>
    <row r="474" spans="1:26" ht="14.25" customHeight="1" x14ac:dyDescent="0.2">
      <c r="A474" s="55"/>
      <c r="B474" s="48"/>
      <c r="C474" s="48"/>
      <c r="D474" s="56"/>
      <c r="E474" s="48"/>
      <c r="F474" s="48"/>
      <c r="G474" s="48"/>
      <c r="H474" s="48"/>
      <c r="I474" s="48"/>
      <c r="J474" s="48"/>
      <c r="K474" s="48"/>
      <c r="L474" s="48"/>
      <c r="M474" s="48"/>
      <c r="N474" s="48"/>
      <c r="O474" s="48"/>
      <c r="P474" s="48"/>
      <c r="Q474" s="48"/>
      <c r="R474" s="48"/>
      <c r="S474" s="48"/>
      <c r="T474" s="48"/>
      <c r="U474" s="48"/>
      <c r="V474" s="48"/>
      <c r="W474" s="48"/>
      <c r="X474" s="48"/>
      <c r="Y474" s="48"/>
      <c r="Z474" s="48"/>
    </row>
    <row r="475" spans="1:26" ht="14.25" customHeight="1" x14ac:dyDescent="0.2">
      <c r="A475" s="55"/>
      <c r="B475" s="48"/>
      <c r="C475" s="48"/>
      <c r="D475" s="56"/>
      <c r="E475" s="48"/>
      <c r="F475" s="48"/>
      <c r="G475" s="48"/>
      <c r="H475" s="48"/>
      <c r="I475" s="48"/>
      <c r="J475" s="48"/>
      <c r="K475" s="48"/>
      <c r="L475" s="48"/>
      <c r="M475" s="48"/>
      <c r="N475" s="48"/>
      <c r="O475" s="48"/>
      <c r="P475" s="48"/>
      <c r="Q475" s="48"/>
      <c r="R475" s="48"/>
      <c r="S475" s="48"/>
      <c r="T475" s="48"/>
      <c r="U475" s="48"/>
      <c r="V475" s="48"/>
      <c r="W475" s="48"/>
      <c r="X475" s="48"/>
      <c r="Y475" s="48"/>
      <c r="Z475" s="48"/>
    </row>
    <row r="476" spans="1:26" ht="14.25" customHeight="1" x14ac:dyDescent="0.2">
      <c r="A476" s="55"/>
      <c r="B476" s="48"/>
      <c r="C476" s="48"/>
      <c r="D476" s="56"/>
      <c r="E476" s="48"/>
      <c r="F476" s="48"/>
      <c r="G476" s="48"/>
      <c r="H476" s="48"/>
      <c r="I476" s="48"/>
      <c r="J476" s="48"/>
      <c r="K476" s="48"/>
      <c r="L476" s="48"/>
      <c r="M476" s="48"/>
      <c r="N476" s="48"/>
      <c r="O476" s="48"/>
      <c r="P476" s="48"/>
      <c r="Q476" s="48"/>
      <c r="R476" s="48"/>
      <c r="S476" s="48"/>
      <c r="T476" s="48"/>
      <c r="U476" s="48"/>
      <c r="V476" s="48"/>
      <c r="W476" s="48"/>
      <c r="X476" s="48"/>
      <c r="Y476" s="48"/>
      <c r="Z476" s="48"/>
    </row>
    <row r="477" spans="1:26" ht="14.25" customHeight="1" x14ac:dyDescent="0.2">
      <c r="A477" s="55"/>
      <c r="B477" s="48"/>
      <c r="C477" s="48"/>
      <c r="D477" s="56"/>
      <c r="E477" s="48"/>
      <c r="F477" s="48"/>
      <c r="G477" s="48"/>
      <c r="H477" s="48"/>
      <c r="I477" s="48"/>
      <c r="J477" s="48"/>
      <c r="K477" s="48"/>
      <c r="L477" s="48"/>
      <c r="M477" s="48"/>
      <c r="N477" s="48"/>
      <c r="O477" s="48"/>
      <c r="P477" s="48"/>
      <c r="Q477" s="48"/>
      <c r="R477" s="48"/>
      <c r="S477" s="48"/>
      <c r="T477" s="48"/>
      <c r="U477" s="48"/>
      <c r="V477" s="48"/>
      <c r="W477" s="48"/>
      <c r="X477" s="48"/>
      <c r="Y477" s="48"/>
      <c r="Z477" s="48"/>
    </row>
    <row r="478" spans="1:26" ht="14.25" customHeight="1" x14ac:dyDescent="0.2">
      <c r="A478" s="55"/>
      <c r="B478" s="48"/>
      <c r="C478" s="48"/>
      <c r="D478" s="56"/>
      <c r="E478" s="48"/>
      <c r="F478" s="48"/>
      <c r="G478" s="48"/>
      <c r="H478" s="48"/>
      <c r="I478" s="48"/>
      <c r="J478" s="48"/>
      <c r="K478" s="48"/>
      <c r="L478" s="48"/>
      <c r="M478" s="48"/>
      <c r="N478" s="48"/>
      <c r="O478" s="48"/>
      <c r="P478" s="48"/>
      <c r="Q478" s="48"/>
      <c r="R478" s="48"/>
      <c r="S478" s="48"/>
      <c r="T478" s="48"/>
      <c r="U478" s="48"/>
      <c r="V478" s="48"/>
      <c r="W478" s="48"/>
      <c r="X478" s="48"/>
      <c r="Y478" s="48"/>
      <c r="Z478" s="48"/>
    </row>
    <row r="479" spans="1:26" ht="14.25" customHeight="1" x14ac:dyDescent="0.2">
      <c r="A479" s="55"/>
      <c r="B479" s="48"/>
      <c r="C479" s="48"/>
      <c r="D479" s="56"/>
      <c r="E479" s="48"/>
      <c r="F479" s="48"/>
      <c r="G479" s="48"/>
      <c r="H479" s="48"/>
      <c r="I479" s="48"/>
      <c r="J479" s="48"/>
      <c r="K479" s="48"/>
      <c r="L479" s="48"/>
      <c r="M479" s="48"/>
      <c r="N479" s="48"/>
      <c r="O479" s="48"/>
      <c r="P479" s="48"/>
      <c r="Q479" s="48"/>
      <c r="R479" s="48"/>
      <c r="S479" s="48"/>
      <c r="T479" s="48"/>
      <c r="U479" s="48"/>
      <c r="V479" s="48"/>
      <c r="W479" s="48"/>
      <c r="X479" s="48"/>
      <c r="Y479" s="48"/>
      <c r="Z479" s="48"/>
    </row>
    <row r="480" spans="1:26" ht="14.25" customHeight="1" x14ac:dyDescent="0.2">
      <c r="A480" s="55"/>
      <c r="B480" s="48"/>
      <c r="C480" s="48"/>
      <c r="D480" s="56"/>
      <c r="E480" s="48"/>
      <c r="F480" s="48"/>
      <c r="G480" s="48"/>
      <c r="H480" s="48"/>
      <c r="I480" s="48"/>
      <c r="J480" s="48"/>
      <c r="K480" s="48"/>
      <c r="L480" s="48"/>
      <c r="M480" s="48"/>
      <c r="N480" s="48"/>
      <c r="O480" s="48"/>
      <c r="P480" s="48"/>
      <c r="Q480" s="48"/>
      <c r="R480" s="48"/>
      <c r="S480" s="48"/>
      <c r="T480" s="48"/>
      <c r="U480" s="48"/>
      <c r="V480" s="48"/>
      <c r="W480" s="48"/>
      <c r="X480" s="48"/>
      <c r="Y480" s="48"/>
      <c r="Z480" s="48"/>
    </row>
    <row r="481" spans="1:26" ht="14.25" customHeight="1" x14ac:dyDescent="0.2">
      <c r="A481" s="55"/>
      <c r="B481" s="48"/>
      <c r="C481" s="48"/>
      <c r="D481" s="56"/>
      <c r="E481" s="48"/>
      <c r="F481" s="48"/>
      <c r="G481" s="48"/>
      <c r="H481" s="48"/>
      <c r="I481" s="48"/>
      <c r="J481" s="48"/>
      <c r="K481" s="48"/>
      <c r="L481" s="48"/>
      <c r="M481" s="48"/>
      <c r="N481" s="48"/>
      <c r="O481" s="48"/>
      <c r="P481" s="48"/>
      <c r="Q481" s="48"/>
      <c r="R481" s="48"/>
      <c r="S481" s="48"/>
      <c r="T481" s="48"/>
      <c r="U481" s="48"/>
      <c r="V481" s="48"/>
      <c r="W481" s="48"/>
      <c r="X481" s="48"/>
      <c r="Y481" s="48"/>
      <c r="Z481" s="48"/>
    </row>
    <row r="482" spans="1:26" ht="14.25" customHeight="1" x14ac:dyDescent="0.2">
      <c r="A482" s="55"/>
      <c r="B482" s="48"/>
      <c r="C482" s="48"/>
      <c r="D482" s="56"/>
      <c r="E482" s="48"/>
      <c r="F482" s="48"/>
      <c r="G482" s="48"/>
      <c r="H482" s="48"/>
      <c r="I482" s="48"/>
      <c r="J482" s="48"/>
      <c r="K482" s="48"/>
      <c r="L482" s="48"/>
      <c r="M482" s="48"/>
      <c r="N482" s="48"/>
      <c r="O482" s="48"/>
      <c r="P482" s="48"/>
      <c r="Q482" s="48"/>
      <c r="R482" s="48"/>
      <c r="S482" s="48"/>
      <c r="T482" s="48"/>
      <c r="U482" s="48"/>
      <c r="V482" s="48"/>
      <c r="W482" s="48"/>
      <c r="X482" s="48"/>
      <c r="Y482" s="48"/>
      <c r="Z482" s="48"/>
    </row>
    <row r="483" spans="1:26" ht="14.25" customHeight="1" x14ac:dyDescent="0.2">
      <c r="A483" s="55"/>
      <c r="B483" s="48"/>
      <c r="C483" s="48"/>
      <c r="D483" s="56"/>
      <c r="E483" s="48"/>
      <c r="F483" s="48"/>
      <c r="G483" s="48"/>
      <c r="H483" s="48"/>
      <c r="I483" s="48"/>
      <c r="J483" s="48"/>
      <c r="K483" s="48"/>
      <c r="L483" s="48"/>
      <c r="M483" s="48"/>
      <c r="N483" s="48"/>
      <c r="O483" s="48"/>
      <c r="P483" s="48"/>
      <c r="Q483" s="48"/>
      <c r="R483" s="48"/>
      <c r="S483" s="48"/>
      <c r="T483" s="48"/>
      <c r="U483" s="48"/>
      <c r="V483" s="48"/>
      <c r="W483" s="48"/>
      <c r="X483" s="48"/>
      <c r="Y483" s="48"/>
      <c r="Z483" s="48"/>
    </row>
    <row r="484" spans="1:26" ht="14.25" customHeight="1" x14ac:dyDescent="0.2">
      <c r="A484" s="55"/>
      <c r="B484" s="48"/>
      <c r="C484" s="48"/>
      <c r="D484" s="56"/>
      <c r="E484" s="48"/>
      <c r="F484" s="48"/>
      <c r="G484" s="48"/>
      <c r="H484" s="48"/>
      <c r="I484" s="48"/>
      <c r="J484" s="48"/>
      <c r="K484" s="48"/>
      <c r="L484" s="48"/>
      <c r="M484" s="48"/>
      <c r="N484" s="48"/>
      <c r="O484" s="48"/>
      <c r="P484" s="48"/>
      <c r="Q484" s="48"/>
      <c r="R484" s="48"/>
      <c r="S484" s="48"/>
      <c r="T484" s="48"/>
      <c r="U484" s="48"/>
      <c r="V484" s="48"/>
      <c r="W484" s="48"/>
      <c r="X484" s="48"/>
      <c r="Y484" s="48"/>
      <c r="Z484" s="48"/>
    </row>
    <row r="485" spans="1:26" ht="14.25" customHeight="1" x14ac:dyDescent="0.2">
      <c r="A485" s="55"/>
      <c r="B485" s="48"/>
      <c r="C485" s="48"/>
      <c r="D485" s="56"/>
      <c r="E485" s="48"/>
      <c r="F485" s="48"/>
      <c r="G485" s="48"/>
      <c r="H485" s="48"/>
      <c r="I485" s="48"/>
      <c r="J485" s="48"/>
      <c r="K485" s="48"/>
      <c r="L485" s="48"/>
      <c r="M485" s="48"/>
      <c r="N485" s="48"/>
      <c r="O485" s="48"/>
      <c r="P485" s="48"/>
      <c r="Q485" s="48"/>
      <c r="R485" s="48"/>
      <c r="S485" s="48"/>
      <c r="T485" s="48"/>
      <c r="U485" s="48"/>
      <c r="V485" s="48"/>
      <c r="W485" s="48"/>
      <c r="X485" s="48"/>
      <c r="Y485" s="48"/>
      <c r="Z485" s="48"/>
    </row>
    <row r="486" spans="1:26" ht="14.25" customHeight="1" x14ac:dyDescent="0.2">
      <c r="A486" s="55"/>
      <c r="B486" s="48"/>
      <c r="C486" s="48"/>
      <c r="D486" s="56"/>
      <c r="E486" s="48"/>
      <c r="F486" s="48"/>
      <c r="G486" s="48"/>
      <c r="H486" s="48"/>
      <c r="I486" s="48"/>
      <c r="J486" s="48"/>
      <c r="K486" s="48"/>
      <c r="L486" s="48"/>
      <c r="M486" s="48"/>
      <c r="N486" s="48"/>
      <c r="O486" s="48"/>
      <c r="P486" s="48"/>
      <c r="Q486" s="48"/>
      <c r="R486" s="48"/>
      <c r="S486" s="48"/>
      <c r="T486" s="48"/>
      <c r="U486" s="48"/>
      <c r="V486" s="48"/>
      <c r="W486" s="48"/>
      <c r="X486" s="48"/>
      <c r="Y486" s="48"/>
      <c r="Z486" s="48"/>
    </row>
    <row r="487" spans="1:26" ht="14.25" customHeight="1" x14ac:dyDescent="0.2">
      <c r="A487" s="55"/>
      <c r="B487" s="48"/>
      <c r="C487" s="48"/>
      <c r="D487" s="56"/>
      <c r="E487" s="48"/>
      <c r="F487" s="48"/>
      <c r="G487" s="48"/>
      <c r="H487" s="48"/>
      <c r="I487" s="48"/>
      <c r="J487" s="48"/>
      <c r="K487" s="48"/>
      <c r="L487" s="48"/>
      <c r="M487" s="48"/>
      <c r="N487" s="48"/>
      <c r="O487" s="48"/>
      <c r="P487" s="48"/>
      <c r="Q487" s="48"/>
      <c r="R487" s="48"/>
      <c r="S487" s="48"/>
      <c r="T487" s="48"/>
      <c r="U487" s="48"/>
      <c r="V487" s="48"/>
      <c r="W487" s="48"/>
      <c r="X487" s="48"/>
      <c r="Y487" s="48"/>
      <c r="Z487" s="48"/>
    </row>
    <row r="488" spans="1:26" ht="14.25" customHeight="1" x14ac:dyDescent="0.2">
      <c r="A488" s="55"/>
      <c r="B488" s="48"/>
      <c r="C488" s="48"/>
      <c r="D488" s="56"/>
      <c r="E488" s="48"/>
      <c r="F488" s="48"/>
      <c r="G488" s="48"/>
      <c r="H488" s="48"/>
      <c r="I488" s="48"/>
      <c r="J488" s="48"/>
      <c r="K488" s="48"/>
      <c r="L488" s="48"/>
      <c r="M488" s="48"/>
      <c r="N488" s="48"/>
      <c r="O488" s="48"/>
      <c r="P488" s="48"/>
      <c r="Q488" s="48"/>
      <c r="R488" s="48"/>
      <c r="S488" s="48"/>
      <c r="T488" s="48"/>
      <c r="U488" s="48"/>
      <c r="V488" s="48"/>
      <c r="W488" s="48"/>
      <c r="X488" s="48"/>
      <c r="Y488" s="48"/>
      <c r="Z488" s="48"/>
    </row>
    <row r="489" spans="1:26" ht="14.25" customHeight="1" x14ac:dyDescent="0.2">
      <c r="A489" s="55"/>
      <c r="B489" s="48"/>
      <c r="C489" s="48"/>
      <c r="D489" s="56"/>
      <c r="E489" s="48"/>
      <c r="F489" s="48"/>
      <c r="G489" s="48"/>
      <c r="H489" s="48"/>
      <c r="I489" s="48"/>
      <c r="J489" s="48"/>
      <c r="K489" s="48"/>
      <c r="L489" s="48"/>
      <c r="M489" s="48"/>
      <c r="N489" s="48"/>
      <c r="O489" s="48"/>
      <c r="P489" s="48"/>
      <c r="Q489" s="48"/>
      <c r="R489" s="48"/>
      <c r="S489" s="48"/>
      <c r="T489" s="48"/>
      <c r="U489" s="48"/>
      <c r="V489" s="48"/>
      <c r="W489" s="48"/>
      <c r="X489" s="48"/>
      <c r="Y489" s="48"/>
      <c r="Z489" s="48"/>
    </row>
    <row r="490" spans="1:26" ht="14.25" customHeight="1" x14ac:dyDescent="0.2">
      <c r="A490" s="55"/>
      <c r="B490" s="48"/>
      <c r="C490" s="48"/>
      <c r="D490" s="56"/>
      <c r="E490" s="48"/>
      <c r="F490" s="48"/>
      <c r="G490" s="48"/>
      <c r="H490" s="48"/>
      <c r="I490" s="48"/>
      <c r="J490" s="48"/>
      <c r="K490" s="48"/>
      <c r="L490" s="48"/>
      <c r="M490" s="48"/>
      <c r="N490" s="48"/>
      <c r="O490" s="48"/>
      <c r="P490" s="48"/>
      <c r="Q490" s="48"/>
      <c r="R490" s="48"/>
      <c r="S490" s="48"/>
      <c r="T490" s="48"/>
      <c r="U490" s="48"/>
      <c r="V490" s="48"/>
      <c r="W490" s="48"/>
      <c r="X490" s="48"/>
      <c r="Y490" s="48"/>
      <c r="Z490" s="48"/>
    </row>
    <row r="491" spans="1:26" ht="14.25" customHeight="1" x14ac:dyDescent="0.2">
      <c r="A491" s="55"/>
      <c r="B491" s="48"/>
      <c r="C491" s="48"/>
      <c r="D491" s="56"/>
      <c r="E491" s="48"/>
      <c r="F491" s="48"/>
      <c r="G491" s="48"/>
      <c r="H491" s="48"/>
      <c r="I491" s="48"/>
      <c r="J491" s="48"/>
      <c r="K491" s="48"/>
      <c r="L491" s="48"/>
      <c r="M491" s="48"/>
      <c r="N491" s="48"/>
      <c r="O491" s="48"/>
      <c r="P491" s="48"/>
      <c r="Q491" s="48"/>
      <c r="R491" s="48"/>
      <c r="S491" s="48"/>
      <c r="T491" s="48"/>
      <c r="U491" s="48"/>
      <c r="V491" s="48"/>
      <c r="W491" s="48"/>
      <c r="X491" s="48"/>
      <c r="Y491" s="48"/>
      <c r="Z491" s="48"/>
    </row>
    <row r="492" spans="1:26" ht="14.25" customHeight="1" x14ac:dyDescent="0.2">
      <c r="A492" s="55"/>
      <c r="B492" s="48"/>
      <c r="C492" s="48"/>
      <c r="D492" s="56"/>
      <c r="E492" s="48"/>
      <c r="F492" s="48"/>
      <c r="G492" s="48"/>
      <c r="H492" s="48"/>
      <c r="I492" s="48"/>
      <c r="J492" s="48"/>
      <c r="K492" s="48"/>
      <c r="L492" s="48"/>
      <c r="M492" s="48"/>
      <c r="N492" s="48"/>
      <c r="O492" s="48"/>
      <c r="P492" s="48"/>
      <c r="Q492" s="48"/>
      <c r="R492" s="48"/>
      <c r="S492" s="48"/>
      <c r="T492" s="48"/>
      <c r="U492" s="48"/>
      <c r="V492" s="48"/>
      <c r="W492" s="48"/>
      <c r="X492" s="48"/>
      <c r="Y492" s="48"/>
      <c r="Z492" s="48"/>
    </row>
    <row r="493" spans="1:26" ht="14.25" customHeight="1" x14ac:dyDescent="0.2">
      <c r="A493" s="55"/>
      <c r="B493" s="48"/>
      <c r="C493" s="48"/>
      <c r="D493" s="56"/>
      <c r="E493" s="48"/>
      <c r="F493" s="48"/>
      <c r="G493" s="48"/>
      <c r="H493" s="48"/>
      <c r="I493" s="48"/>
      <c r="J493" s="48"/>
      <c r="K493" s="48"/>
      <c r="L493" s="48"/>
      <c r="M493" s="48"/>
      <c r="N493" s="48"/>
      <c r="O493" s="48"/>
      <c r="P493" s="48"/>
      <c r="Q493" s="48"/>
      <c r="R493" s="48"/>
      <c r="S493" s="48"/>
      <c r="T493" s="48"/>
      <c r="U493" s="48"/>
      <c r="V493" s="48"/>
      <c r="W493" s="48"/>
      <c r="X493" s="48"/>
      <c r="Y493" s="48"/>
      <c r="Z493" s="48"/>
    </row>
    <row r="494" spans="1:26" ht="14.25" customHeight="1" x14ac:dyDescent="0.2">
      <c r="A494" s="55"/>
      <c r="B494" s="48"/>
      <c r="C494" s="48"/>
      <c r="D494" s="56"/>
      <c r="E494" s="48"/>
      <c r="F494" s="48"/>
      <c r="G494" s="48"/>
      <c r="H494" s="48"/>
      <c r="I494" s="48"/>
      <c r="J494" s="48"/>
      <c r="K494" s="48"/>
      <c r="L494" s="48"/>
      <c r="M494" s="48"/>
      <c r="N494" s="48"/>
      <c r="O494" s="48"/>
      <c r="P494" s="48"/>
      <c r="Q494" s="48"/>
      <c r="R494" s="48"/>
      <c r="S494" s="48"/>
      <c r="T494" s="48"/>
      <c r="U494" s="48"/>
      <c r="V494" s="48"/>
      <c r="W494" s="48"/>
      <c r="X494" s="48"/>
      <c r="Y494" s="48"/>
      <c r="Z494" s="48"/>
    </row>
    <row r="495" spans="1:26" ht="14.25" customHeight="1" x14ac:dyDescent="0.2">
      <c r="A495" s="55"/>
      <c r="B495" s="48"/>
      <c r="C495" s="48"/>
      <c r="D495" s="56"/>
      <c r="E495" s="48"/>
      <c r="F495" s="48"/>
      <c r="G495" s="48"/>
      <c r="H495" s="48"/>
      <c r="I495" s="48"/>
      <c r="J495" s="48"/>
      <c r="K495" s="48"/>
      <c r="L495" s="48"/>
      <c r="M495" s="48"/>
      <c r="N495" s="48"/>
      <c r="O495" s="48"/>
      <c r="P495" s="48"/>
      <c r="Q495" s="48"/>
      <c r="R495" s="48"/>
      <c r="S495" s="48"/>
      <c r="T495" s="48"/>
      <c r="U495" s="48"/>
      <c r="V495" s="48"/>
      <c r="W495" s="48"/>
      <c r="X495" s="48"/>
      <c r="Y495" s="48"/>
      <c r="Z495" s="48"/>
    </row>
    <row r="496" spans="1:26" ht="14.25" customHeight="1" x14ac:dyDescent="0.2">
      <c r="A496" s="55"/>
      <c r="B496" s="48"/>
      <c r="C496" s="48"/>
      <c r="D496" s="56"/>
      <c r="E496" s="48"/>
      <c r="F496" s="48"/>
      <c r="G496" s="48"/>
      <c r="H496" s="48"/>
      <c r="I496" s="48"/>
      <c r="J496" s="48"/>
      <c r="K496" s="48"/>
      <c r="L496" s="48"/>
      <c r="M496" s="48"/>
      <c r="N496" s="48"/>
      <c r="O496" s="48"/>
      <c r="P496" s="48"/>
      <c r="Q496" s="48"/>
      <c r="R496" s="48"/>
      <c r="S496" s="48"/>
      <c r="T496" s="48"/>
      <c r="U496" s="48"/>
      <c r="V496" s="48"/>
      <c r="W496" s="48"/>
      <c r="X496" s="48"/>
      <c r="Y496" s="48"/>
      <c r="Z496" s="48"/>
    </row>
    <row r="497" spans="1:26" ht="14.25" customHeight="1" x14ac:dyDescent="0.2">
      <c r="A497" s="55"/>
      <c r="B497" s="48"/>
      <c r="C497" s="48"/>
      <c r="D497" s="56"/>
      <c r="E497" s="48"/>
      <c r="F497" s="48"/>
      <c r="G497" s="48"/>
      <c r="H497" s="48"/>
      <c r="I497" s="48"/>
      <c r="J497" s="48"/>
      <c r="K497" s="48"/>
      <c r="L497" s="48"/>
      <c r="M497" s="48"/>
      <c r="N497" s="48"/>
      <c r="O497" s="48"/>
      <c r="P497" s="48"/>
      <c r="Q497" s="48"/>
      <c r="R497" s="48"/>
      <c r="S497" s="48"/>
      <c r="T497" s="48"/>
      <c r="U497" s="48"/>
      <c r="V497" s="48"/>
      <c r="W497" s="48"/>
      <c r="X497" s="48"/>
      <c r="Y497" s="48"/>
      <c r="Z497" s="48"/>
    </row>
    <row r="498" spans="1:26" ht="14.25" customHeight="1" x14ac:dyDescent="0.2">
      <c r="A498" s="55"/>
      <c r="B498" s="48"/>
      <c r="C498" s="48"/>
      <c r="D498" s="56"/>
      <c r="E498" s="48"/>
      <c r="F498" s="48"/>
      <c r="G498" s="48"/>
      <c r="H498" s="48"/>
      <c r="I498" s="48"/>
      <c r="J498" s="48"/>
      <c r="K498" s="48"/>
      <c r="L498" s="48"/>
      <c r="M498" s="48"/>
      <c r="N498" s="48"/>
      <c r="O498" s="48"/>
      <c r="P498" s="48"/>
      <c r="Q498" s="48"/>
      <c r="R498" s="48"/>
      <c r="S498" s="48"/>
      <c r="T498" s="48"/>
      <c r="U498" s="48"/>
      <c r="V498" s="48"/>
      <c r="W498" s="48"/>
      <c r="X498" s="48"/>
      <c r="Y498" s="48"/>
      <c r="Z498" s="48"/>
    </row>
    <row r="499" spans="1:26" ht="14.25" customHeight="1" x14ac:dyDescent="0.2">
      <c r="A499" s="55"/>
      <c r="B499" s="48"/>
      <c r="C499" s="48"/>
      <c r="D499" s="56"/>
      <c r="E499" s="48"/>
      <c r="F499" s="48"/>
      <c r="G499" s="48"/>
      <c r="H499" s="48"/>
      <c r="I499" s="48"/>
      <c r="J499" s="48"/>
      <c r="K499" s="48"/>
      <c r="L499" s="48"/>
      <c r="M499" s="48"/>
      <c r="N499" s="48"/>
      <c r="O499" s="48"/>
      <c r="P499" s="48"/>
      <c r="Q499" s="48"/>
      <c r="R499" s="48"/>
      <c r="S499" s="48"/>
      <c r="T499" s="48"/>
      <c r="U499" s="48"/>
      <c r="V499" s="48"/>
      <c r="W499" s="48"/>
      <c r="X499" s="48"/>
      <c r="Y499" s="48"/>
      <c r="Z499" s="48"/>
    </row>
    <row r="500" spans="1:26" ht="14.25" customHeight="1" x14ac:dyDescent="0.2">
      <c r="A500" s="55"/>
      <c r="B500" s="48"/>
      <c r="C500" s="48"/>
      <c r="D500" s="56"/>
      <c r="E500" s="48"/>
      <c r="F500" s="48"/>
      <c r="G500" s="48"/>
      <c r="H500" s="48"/>
      <c r="I500" s="48"/>
      <c r="J500" s="48"/>
      <c r="K500" s="48"/>
      <c r="L500" s="48"/>
      <c r="M500" s="48"/>
      <c r="N500" s="48"/>
      <c r="O500" s="48"/>
      <c r="P500" s="48"/>
      <c r="Q500" s="48"/>
      <c r="R500" s="48"/>
      <c r="S500" s="48"/>
      <c r="T500" s="48"/>
      <c r="U500" s="48"/>
      <c r="V500" s="48"/>
      <c r="W500" s="48"/>
      <c r="X500" s="48"/>
      <c r="Y500" s="48"/>
      <c r="Z500" s="48"/>
    </row>
    <row r="501" spans="1:26" ht="14.25" customHeight="1" x14ac:dyDescent="0.2">
      <c r="A501" s="55"/>
      <c r="B501" s="48"/>
      <c r="C501" s="48"/>
      <c r="D501" s="56"/>
      <c r="E501" s="48"/>
      <c r="F501" s="48"/>
      <c r="G501" s="48"/>
      <c r="H501" s="48"/>
      <c r="I501" s="48"/>
      <c r="J501" s="48"/>
      <c r="K501" s="48"/>
      <c r="L501" s="48"/>
      <c r="M501" s="48"/>
      <c r="N501" s="48"/>
      <c r="O501" s="48"/>
      <c r="P501" s="48"/>
      <c r="Q501" s="48"/>
      <c r="R501" s="48"/>
      <c r="S501" s="48"/>
      <c r="T501" s="48"/>
      <c r="U501" s="48"/>
      <c r="V501" s="48"/>
      <c r="W501" s="48"/>
      <c r="X501" s="48"/>
      <c r="Y501" s="48"/>
      <c r="Z501" s="48"/>
    </row>
    <row r="502" spans="1:26" ht="14.25" customHeight="1" x14ac:dyDescent="0.2">
      <c r="A502" s="55"/>
      <c r="B502" s="48"/>
      <c r="C502" s="48"/>
      <c r="D502" s="56"/>
      <c r="E502" s="48"/>
      <c r="F502" s="48"/>
      <c r="G502" s="48"/>
      <c r="H502" s="48"/>
      <c r="I502" s="48"/>
      <c r="J502" s="48"/>
      <c r="K502" s="48"/>
      <c r="L502" s="48"/>
      <c r="M502" s="48"/>
      <c r="N502" s="48"/>
      <c r="O502" s="48"/>
      <c r="P502" s="48"/>
      <c r="Q502" s="48"/>
      <c r="R502" s="48"/>
      <c r="S502" s="48"/>
      <c r="T502" s="48"/>
      <c r="U502" s="48"/>
      <c r="V502" s="48"/>
      <c r="W502" s="48"/>
      <c r="X502" s="48"/>
      <c r="Y502" s="48"/>
      <c r="Z502" s="48"/>
    </row>
    <row r="503" spans="1:26" ht="14.25" customHeight="1" x14ac:dyDescent="0.2">
      <c r="A503" s="55"/>
      <c r="B503" s="48"/>
      <c r="C503" s="48"/>
      <c r="D503" s="56"/>
      <c r="E503" s="48"/>
      <c r="F503" s="48"/>
      <c r="G503" s="48"/>
      <c r="H503" s="48"/>
      <c r="I503" s="48"/>
      <c r="J503" s="48"/>
      <c r="K503" s="48"/>
      <c r="L503" s="48"/>
      <c r="M503" s="48"/>
      <c r="N503" s="48"/>
      <c r="O503" s="48"/>
      <c r="P503" s="48"/>
      <c r="Q503" s="48"/>
      <c r="R503" s="48"/>
      <c r="S503" s="48"/>
      <c r="T503" s="48"/>
      <c r="U503" s="48"/>
      <c r="V503" s="48"/>
      <c r="W503" s="48"/>
      <c r="X503" s="48"/>
      <c r="Y503" s="48"/>
      <c r="Z503" s="48"/>
    </row>
    <row r="504" spans="1:26" ht="14.25" customHeight="1" x14ac:dyDescent="0.2">
      <c r="A504" s="55"/>
      <c r="B504" s="48"/>
      <c r="C504" s="48"/>
      <c r="D504" s="56"/>
      <c r="E504" s="48"/>
      <c r="F504" s="48"/>
      <c r="G504" s="48"/>
      <c r="H504" s="48"/>
      <c r="I504" s="48"/>
      <c r="J504" s="48"/>
      <c r="K504" s="48"/>
      <c r="L504" s="48"/>
      <c r="M504" s="48"/>
      <c r="N504" s="48"/>
      <c r="O504" s="48"/>
      <c r="P504" s="48"/>
      <c r="Q504" s="48"/>
      <c r="R504" s="48"/>
      <c r="S504" s="48"/>
      <c r="T504" s="48"/>
      <c r="U504" s="48"/>
      <c r="V504" s="48"/>
      <c r="W504" s="48"/>
      <c r="X504" s="48"/>
      <c r="Y504" s="48"/>
      <c r="Z504" s="48"/>
    </row>
    <row r="505" spans="1:26" ht="14.25" customHeight="1" x14ac:dyDescent="0.2">
      <c r="A505" s="55"/>
      <c r="B505" s="48"/>
      <c r="C505" s="48"/>
      <c r="D505" s="56"/>
      <c r="E505" s="48"/>
      <c r="F505" s="48"/>
      <c r="G505" s="48"/>
      <c r="H505" s="48"/>
      <c r="I505" s="48"/>
      <c r="J505" s="48"/>
      <c r="K505" s="48"/>
      <c r="L505" s="48"/>
      <c r="M505" s="48"/>
      <c r="N505" s="48"/>
      <c r="O505" s="48"/>
      <c r="P505" s="48"/>
      <c r="Q505" s="48"/>
      <c r="R505" s="48"/>
      <c r="S505" s="48"/>
      <c r="T505" s="48"/>
      <c r="U505" s="48"/>
      <c r="V505" s="48"/>
      <c r="W505" s="48"/>
      <c r="X505" s="48"/>
      <c r="Y505" s="48"/>
      <c r="Z505" s="48"/>
    </row>
    <row r="506" spans="1:26" ht="14.25" customHeight="1" x14ac:dyDescent="0.2">
      <c r="A506" s="55"/>
      <c r="B506" s="48"/>
      <c r="C506" s="48"/>
      <c r="D506" s="56"/>
      <c r="E506" s="48"/>
      <c r="F506" s="48"/>
      <c r="G506" s="48"/>
      <c r="H506" s="48"/>
      <c r="I506" s="48"/>
      <c r="J506" s="48"/>
      <c r="K506" s="48"/>
      <c r="L506" s="48"/>
      <c r="M506" s="48"/>
      <c r="N506" s="48"/>
      <c r="O506" s="48"/>
      <c r="P506" s="48"/>
      <c r="Q506" s="48"/>
      <c r="R506" s="48"/>
      <c r="S506" s="48"/>
      <c r="T506" s="48"/>
      <c r="U506" s="48"/>
      <c r="V506" s="48"/>
      <c r="W506" s="48"/>
      <c r="X506" s="48"/>
      <c r="Y506" s="48"/>
      <c r="Z506" s="48"/>
    </row>
    <row r="507" spans="1:26" ht="14.25" customHeight="1" x14ac:dyDescent="0.2">
      <c r="A507" s="55"/>
      <c r="B507" s="48"/>
      <c r="C507" s="48"/>
      <c r="D507" s="56"/>
      <c r="E507" s="48"/>
      <c r="F507" s="48"/>
      <c r="G507" s="48"/>
      <c r="H507" s="48"/>
      <c r="I507" s="48"/>
      <c r="J507" s="48"/>
      <c r="K507" s="48"/>
      <c r="L507" s="48"/>
      <c r="M507" s="48"/>
      <c r="N507" s="48"/>
      <c r="O507" s="48"/>
      <c r="P507" s="48"/>
      <c r="Q507" s="48"/>
      <c r="R507" s="48"/>
      <c r="S507" s="48"/>
      <c r="T507" s="48"/>
      <c r="U507" s="48"/>
      <c r="V507" s="48"/>
      <c r="W507" s="48"/>
      <c r="X507" s="48"/>
      <c r="Y507" s="48"/>
      <c r="Z507" s="48"/>
    </row>
    <row r="508" spans="1:26" ht="14.25" customHeight="1" x14ac:dyDescent="0.2">
      <c r="A508" s="55"/>
      <c r="B508" s="48"/>
      <c r="C508" s="48"/>
      <c r="D508" s="56"/>
      <c r="E508" s="48"/>
      <c r="F508" s="48"/>
      <c r="G508" s="48"/>
      <c r="H508" s="48"/>
      <c r="I508" s="48"/>
      <c r="J508" s="48"/>
      <c r="K508" s="48"/>
      <c r="L508" s="48"/>
      <c r="M508" s="48"/>
      <c r="N508" s="48"/>
      <c r="O508" s="48"/>
      <c r="P508" s="48"/>
      <c r="Q508" s="48"/>
      <c r="R508" s="48"/>
      <c r="S508" s="48"/>
      <c r="T508" s="48"/>
      <c r="U508" s="48"/>
      <c r="V508" s="48"/>
      <c r="W508" s="48"/>
      <c r="X508" s="48"/>
      <c r="Y508" s="48"/>
      <c r="Z508" s="48"/>
    </row>
    <row r="509" spans="1:26" ht="14.25" customHeight="1" x14ac:dyDescent="0.2">
      <c r="A509" s="55"/>
      <c r="B509" s="48"/>
      <c r="C509" s="48"/>
      <c r="D509" s="56"/>
      <c r="E509" s="48"/>
      <c r="F509" s="48"/>
      <c r="G509" s="48"/>
      <c r="H509" s="48"/>
      <c r="I509" s="48"/>
      <c r="J509" s="48"/>
      <c r="K509" s="48"/>
      <c r="L509" s="48"/>
      <c r="M509" s="48"/>
      <c r="N509" s="48"/>
      <c r="O509" s="48"/>
      <c r="P509" s="48"/>
      <c r="Q509" s="48"/>
      <c r="R509" s="48"/>
      <c r="S509" s="48"/>
      <c r="T509" s="48"/>
      <c r="U509" s="48"/>
      <c r="V509" s="48"/>
      <c r="W509" s="48"/>
      <c r="X509" s="48"/>
      <c r="Y509" s="48"/>
      <c r="Z509" s="48"/>
    </row>
    <row r="510" spans="1:26" ht="14.25" customHeight="1" x14ac:dyDescent="0.2">
      <c r="A510" s="55"/>
      <c r="B510" s="48"/>
      <c r="C510" s="48"/>
      <c r="D510" s="56"/>
      <c r="E510" s="48"/>
      <c r="F510" s="48"/>
      <c r="G510" s="48"/>
      <c r="H510" s="48"/>
      <c r="I510" s="48"/>
      <c r="J510" s="48"/>
      <c r="K510" s="48"/>
      <c r="L510" s="48"/>
      <c r="M510" s="48"/>
      <c r="N510" s="48"/>
      <c r="O510" s="48"/>
      <c r="P510" s="48"/>
      <c r="Q510" s="48"/>
      <c r="R510" s="48"/>
      <c r="S510" s="48"/>
      <c r="T510" s="48"/>
      <c r="U510" s="48"/>
      <c r="V510" s="48"/>
      <c r="W510" s="48"/>
      <c r="X510" s="48"/>
      <c r="Y510" s="48"/>
      <c r="Z510" s="48"/>
    </row>
    <row r="511" spans="1:26" ht="14.25" customHeight="1" x14ac:dyDescent="0.2">
      <c r="A511" s="55"/>
      <c r="B511" s="48"/>
      <c r="C511" s="48"/>
      <c r="D511" s="56"/>
      <c r="E511" s="48"/>
      <c r="F511" s="48"/>
      <c r="G511" s="48"/>
      <c r="H511" s="48"/>
      <c r="I511" s="48"/>
      <c r="J511" s="48"/>
      <c r="K511" s="48"/>
      <c r="L511" s="48"/>
      <c r="M511" s="48"/>
      <c r="N511" s="48"/>
      <c r="O511" s="48"/>
      <c r="P511" s="48"/>
      <c r="Q511" s="48"/>
      <c r="R511" s="48"/>
      <c r="S511" s="48"/>
      <c r="T511" s="48"/>
      <c r="U511" s="48"/>
      <c r="V511" s="48"/>
      <c r="W511" s="48"/>
      <c r="X511" s="48"/>
      <c r="Y511" s="48"/>
      <c r="Z511" s="48"/>
    </row>
    <row r="512" spans="1:26" ht="14.25" customHeight="1" x14ac:dyDescent="0.2">
      <c r="A512" s="55"/>
      <c r="B512" s="48"/>
      <c r="C512" s="48"/>
      <c r="D512" s="56"/>
      <c r="E512" s="48"/>
      <c r="F512" s="48"/>
      <c r="G512" s="48"/>
      <c r="H512" s="48"/>
      <c r="I512" s="48"/>
      <c r="J512" s="48"/>
      <c r="K512" s="48"/>
      <c r="L512" s="48"/>
      <c r="M512" s="48"/>
      <c r="N512" s="48"/>
      <c r="O512" s="48"/>
      <c r="P512" s="48"/>
      <c r="Q512" s="48"/>
      <c r="R512" s="48"/>
      <c r="S512" s="48"/>
      <c r="T512" s="48"/>
      <c r="U512" s="48"/>
      <c r="V512" s="48"/>
      <c r="W512" s="48"/>
      <c r="X512" s="48"/>
      <c r="Y512" s="48"/>
      <c r="Z512" s="48"/>
    </row>
    <row r="513" spans="1:26" ht="14.25" customHeight="1" x14ac:dyDescent="0.2">
      <c r="A513" s="55"/>
      <c r="B513" s="48"/>
      <c r="C513" s="48"/>
      <c r="D513" s="56"/>
      <c r="E513" s="48"/>
      <c r="F513" s="48"/>
      <c r="G513" s="48"/>
      <c r="H513" s="48"/>
      <c r="I513" s="48"/>
      <c r="J513" s="48"/>
      <c r="K513" s="48"/>
      <c r="L513" s="48"/>
      <c r="M513" s="48"/>
      <c r="N513" s="48"/>
      <c r="O513" s="48"/>
      <c r="P513" s="48"/>
      <c r="Q513" s="48"/>
      <c r="R513" s="48"/>
      <c r="S513" s="48"/>
      <c r="T513" s="48"/>
      <c r="U513" s="48"/>
      <c r="V513" s="48"/>
      <c r="W513" s="48"/>
      <c r="X513" s="48"/>
      <c r="Y513" s="48"/>
      <c r="Z513" s="48"/>
    </row>
    <row r="514" spans="1:26" ht="14.25" customHeight="1" x14ac:dyDescent="0.2">
      <c r="A514" s="55"/>
      <c r="B514" s="48"/>
      <c r="C514" s="48"/>
      <c r="D514" s="56"/>
      <c r="E514" s="48"/>
      <c r="F514" s="48"/>
      <c r="G514" s="48"/>
      <c r="H514" s="48"/>
      <c r="I514" s="48"/>
      <c r="J514" s="48"/>
      <c r="K514" s="48"/>
      <c r="L514" s="48"/>
      <c r="M514" s="48"/>
      <c r="N514" s="48"/>
      <c r="O514" s="48"/>
      <c r="P514" s="48"/>
      <c r="Q514" s="48"/>
      <c r="R514" s="48"/>
      <c r="S514" s="48"/>
      <c r="T514" s="48"/>
      <c r="U514" s="48"/>
      <c r="V514" s="48"/>
      <c r="W514" s="48"/>
      <c r="X514" s="48"/>
      <c r="Y514" s="48"/>
      <c r="Z514" s="48"/>
    </row>
    <row r="515" spans="1:26" ht="14.25" customHeight="1" x14ac:dyDescent="0.2">
      <c r="A515" s="55"/>
      <c r="B515" s="48"/>
      <c r="C515" s="48"/>
      <c r="D515" s="56"/>
      <c r="E515" s="48"/>
      <c r="F515" s="48"/>
      <c r="G515" s="48"/>
      <c r="H515" s="48"/>
      <c r="I515" s="48"/>
      <c r="J515" s="48"/>
      <c r="K515" s="48"/>
      <c r="L515" s="48"/>
      <c r="M515" s="48"/>
      <c r="N515" s="48"/>
      <c r="O515" s="48"/>
      <c r="P515" s="48"/>
      <c r="Q515" s="48"/>
      <c r="R515" s="48"/>
      <c r="S515" s="48"/>
      <c r="T515" s="48"/>
      <c r="U515" s="48"/>
      <c r="V515" s="48"/>
      <c r="W515" s="48"/>
      <c r="X515" s="48"/>
      <c r="Y515" s="48"/>
      <c r="Z515" s="48"/>
    </row>
    <row r="516" spans="1:26" ht="14.25" customHeight="1" x14ac:dyDescent="0.2">
      <c r="A516" s="55"/>
      <c r="B516" s="48"/>
      <c r="C516" s="48"/>
      <c r="D516" s="56"/>
      <c r="E516" s="48"/>
      <c r="F516" s="48"/>
      <c r="G516" s="48"/>
      <c r="H516" s="48"/>
      <c r="I516" s="48"/>
      <c r="J516" s="48"/>
      <c r="K516" s="48"/>
      <c r="L516" s="48"/>
      <c r="M516" s="48"/>
      <c r="N516" s="48"/>
      <c r="O516" s="48"/>
      <c r="P516" s="48"/>
      <c r="Q516" s="48"/>
      <c r="R516" s="48"/>
      <c r="S516" s="48"/>
      <c r="T516" s="48"/>
      <c r="U516" s="48"/>
      <c r="V516" s="48"/>
      <c r="W516" s="48"/>
      <c r="X516" s="48"/>
      <c r="Y516" s="48"/>
      <c r="Z516" s="48"/>
    </row>
    <row r="517" spans="1:26" ht="14.25" customHeight="1" x14ac:dyDescent="0.2">
      <c r="A517" s="55"/>
      <c r="B517" s="48"/>
      <c r="C517" s="48"/>
      <c r="D517" s="56"/>
      <c r="E517" s="48"/>
      <c r="F517" s="48"/>
      <c r="G517" s="48"/>
      <c r="H517" s="48"/>
      <c r="I517" s="48"/>
      <c r="J517" s="48"/>
      <c r="K517" s="48"/>
      <c r="L517" s="48"/>
      <c r="M517" s="48"/>
      <c r="N517" s="48"/>
      <c r="O517" s="48"/>
      <c r="P517" s="48"/>
      <c r="Q517" s="48"/>
      <c r="R517" s="48"/>
      <c r="S517" s="48"/>
      <c r="T517" s="48"/>
      <c r="U517" s="48"/>
      <c r="V517" s="48"/>
      <c r="W517" s="48"/>
      <c r="X517" s="48"/>
      <c r="Y517" s="48"/>
      <c r="Z517" s="48"/>
    </row>
    <row r="518" spans="1:26" ht="14.25" customHeight="1" x14ac:dyDescent="0.2">
      <c r="A518" s="55"/>
      <c r="B518" s="48"/>
      <c r="C518" s="48"/>
      <c r="D518" s="56"/>
      <c r="E518" s="48"/>
      <c r="F518" s="48"/>
      <c r="G518" s="48"/>
      <c r="H518" s="48"/>
      <c r="I518" s="48"/>
      <c r="J518" s="48"/>
      <c r="K518" s="48"/>
      <c r="L518" s="48"/>
      <c r="M518" s="48"/>
      <c r="N518" s="48"/>
      <c r="O518" s="48"/>
      <c r="P518" s="48"/>
      <c r="Q518" s="48"/>
      <c r="R518" s="48"/>
      <c r="S518" s="48"/>
      <c r="T518" s="48"/>
      <c r="U518" s="48"/>
      <c r="V518" s="48"/>
      <c r="W518" s="48"/>
      <c r="X518" s="48"/>
      <c r="Y518" s="48"/>
      <c r="Z518" s="48"/>
    </row>
    <row r="519" spans="1:26" ht="14.25" customHeight="1" x14ac:dyDescent="0.2">
      <c r="A519" s="55"/>
      <c r="B519" s="48"/>
      <c r="C519" s="48"/>
      <c r="D519" s="56"/>
      <c r="E519" s="48"/>
      <c r="F519" s="48"/>
      <c r="G519" s="48"/>
      <c r="H519" s="48"/>
      <c r="I519" s="48"/>
      <c r="J519" s="48"/>
      <c r="K519" s="48"/>
      <c r="L519" s="48"/>
      <c r="M519" s="48"/>
      <c r="N519" s="48"/>
      <c r="O519" s="48"/>
      <c r="P519" s="48"/>
      <c r="Q519" s="48"/>
      <c r="R519" s="48"/>
      <c r="S519" s="48"/>
      <c r="T519" s="48"/>
      <c r="U519" s="48"/>
      <c r="V519" s="48"/>
      <c r="W519" s="48"/>
      <c r="X519" s="48"/>
      <c r="Y519" s="48"/>
      <c r="Z519" s="48"/>
    </row>
    <row r="520" spans="1:26" ht="14.25" customHeight="1" x14ac:dyDescent="0.2">
      <c r="A520" s="55"/>
      <c r="B520" s="48"/>
      <c r="C520" s="48"/>
      <c r="D520" s="56"/>
      <c r="E520" s="48"/>
      <c r="F520" s="48"/>
      <c r="G520" s="48"/>
      <c r="H520" s="48"/>
      <c r="I520" s="48"/>
      <c r="J520" s="48"/>
      <c r="K520" s="48"/>
      <c r="L520" s="48"/>
      <c r="M520" s="48"/>
      <c r="N520" s="48"/>
      <c r="O520" s="48"/>
      <c r="P520" s="48"/>
      <c r="Q520" s="48"/>
      <c r="R520" s="48"/>
      <c r="S520" s="48"/>
      <c r="T520" s="48"/>
      <c r="U520" s="48"/>
      <c r="V520" s="48"/>
      <c r="W520" s="48"/>
      <c r="X520" s="48"/>
      <c r="Y520" s="48"/>
      <c r="Z520" s="48"/>
    </row>
    <row r="521" spans="1:26" ht="14.25" customHeight="1" x14ac:dyDescent="0.2">
      <c r="A521" s="55"/>
      <c r="B521" s="48"/>
      <c r="C521" s="48"/>
      <c r="D521" s="56"/>
      <c r="E521" s="48"/>
      <c r="F521" s="48"/>
      <c r="G521" s="48"/>
      <c r="H521" s="48"/>
      <c r="I521" s="48"/>
      <c r="J521" s="48"/>
      <c r="K521" s="48"/>
      <c r="L521" s="48"/>
      <c r="M521" s="48"/>
      <c r="N521" s="48"/>
      <c r="O521" s="48"/>
      <c r="P521" s="48"/>
      <c r="Q521" s="48"/>
      <c r="R521" s="48"/>
      <c r="S521" s="48"/>
      <c r="T521" s="48"/>
      <c r="U521" s="48"/>
      <c r="V521" s="48"/>
      <c r="W521" s="48"/>
      <c r="X521" s="48"/>
      <c r="Y521" s="48"/>
      <c r="Z521" s="48"/>
    </row>
    <row r="522" spans="1:26" ht="14.25" customHeight="1" x14ac:dyDescent="0.2">
      <c r="A522" s="55"/>
      <c r="B522" s="48"/>
      <c r="C522" s="48"/>
      <c r="D522" s="56"/>
      <c r="E522" s="48"/>
      <c r="F522" s="48"/>
      <c r="G522" s="48"/>
      <c r="H522" s="48"/>
      <c r="I522" s="48"/>
      <c r="J522" s="48"/>
      <c r="K522" s="48"/>
      <c r="L522" s="48"/>
      <c r="M522" s="48"/>
      <c r="N522" s="48"/>
      <c r="O522" s="48"/>
      <c r="P522" s="48"/>
      <c r="Q522" s="48"/>
      <c r="R522" s="48"/>
      <c r="S522" s="48"/>
      <c r="T522" s="48"/>
      <c r="U522" s="48"/>
      <c r="V522" s="48"/>
      <c r="W522" s="48"/>
      <c r="X522" s="48"/>
      <c r="Y522" s="48"/>
      <c r="Z522" s="48"/>
    </row>
    <row r="523" spans="1:26" ht="14.25" customHeight="1" x14ac:dyDescent="0.2">
      <c r="A523" s="55"/>
      <c r="B523" s="48"/>
      <c r="C523" s="48"/>
      <c r="D523" s="56"/>
      <c r="E523" s="48"/>
      <c r="F523" s="48"/>
      <c r="G523" s="48"/>
      <c r="H523" s="48"/>
      <c r="I523" s="48"/>
      <c r="J523" s="48"/>
      <c r="K523" s="48"/>
      <c r="L523" s="48"/>
      <c r="M523" s="48"/>
      <c r="N523" s="48"/>
      <c r="O523" s="48"/>
      <c r="P523" s="48"/>
      <c r="Q523" s="48"/>
      <c r="R523" s="48"/>
      <c r="S523" s="48"/>
      <c r="T523" s="48"/>
      <c r="U523" s="48"/>
      <c r="V523" s="48"/>
      <c r="W523" s="48"/>
      <c r="X523" s="48"/>
      <c r="Y523" s="48"/>
      <c r="Z523" s="48"/>
    </row>
    <row r="524" spans="1:26" ht="14.25" customHeight="1" x14ac:dyDescent="0.2">
      <c r="A524" s="55"/>
      <c r="B524" s="48"/>
      <c r="C524" s="48"/>
      <c r="D524" s="56"/>
      <c r="E524" s="48"/>
      <c r="F524" s="48"/>
      <c r="G524" s="48"/>
      <c r="H524" s="48"/>
      <c r="I524" s="48"/>
      <c r="J524" s="48"/>
      <c r="K524" s="48"/>
      <c r="L524" s="48"/>
      <c r="M524" s="48"/>
      <c r="N524" s="48"/>
      <c r="O524" s="48"/>
      <c r="P524" s="48"/>
      <c r="Q524" s="48"/>
      <c r="R524" s="48"/>
      <c r="S524" s="48"/>
      <c r="T524" s="48"/>
      <c r="U524" s="48"/>
      <c r="V524" s="48"/>
      <c r="W524" s="48"/>
      <c r="X524" s="48"/>
      <c r="Y524" s="48"/>
      <c r="Z524" s="48"/>
    </row>
    <row r="525" spans="1:26" ht="14.25" customHeight="1" x14ac:dyDescent="0.2">
      <c r="A525" s="55"/>
      <c r="B525" s="48"/>
      <c r="C525" s="48"/>
      <c r="D525" s="56"/>
      <c r="E525" s="48"/>
      <c r="F525" s="48"/>
      <c r="G525" s="48"/>
      <c r="H525" s="48"/>
      <c r="I525" s="48"/>
      <c r="J525" s="48"/>
      <c r="K525" s="48"/>
      <c r="L525" s="48"/>
      <c r="M525" s="48"/>
      <c r="N525" s="48"/>
      <c r="O525" s="48"/>
      <c r="P525" s="48"/>
      <c r="Q525" s="48"/>
      <c r="R525" s="48"/>
      <c r="S525" s="48"/>
      <c r="T525" s="48"/>
      <c r="U525" s="48"/>
      <c r="V525" s="48"/>
      <c r="W525" s="48"/>
      <c r="X525" s="48"/>
      <c r="Y525" s="48"/>
      <c r="Z525" s="48"/>
    </row>
    <row r="526" spans="1:26" ht="14.25" customHeight="1" x14ac:dyDescent="0.2">
      <c r="A526" s="55"/>
      <c r="B526" s="48"/>
      <c r="C526" s="48"/>
      <c r="D526" s="56"/>
      <c r="E526" s="48"/>
      <c r="F526" s="48"/>
      <c r="G526" s="48"/>
      <c r="H526" s="48"/>
      <c r="I526" s="48"/>
      <c r="J526" s="48"/>
      <c r="K526" s="48"/>
      <c r="L526" s="48"/>
      <c r="M526" s="48"/>
      <c r="N526" s="48"/>
      <c r="O526" s="48"/>
      <c r="P526" s="48"/>
      <c r="Q526" s="48"/>
      <c r="R526" s="48"/>
      <c r="S526" s="48"/>
      <c r="T526" s="48"/>
      <c r="U526" s="48"/>
      <c r="V526" s="48"/>
      <c r="W526" s="48"/>
      <c r="X526" s="48"/>
      <c r="Y526" s="48"/>
      <c r="Z526" s="48"/>
    </row>
    <row r="527" spans="1:26" ht="14.25" customHeight="1" x14ac:dyDescent="0.2">
      <c r="A527" s="55"/>
      <c r="B527" s="48"/>
      <c r="C527" s="48"/>
      <c r="D527" s="56"/>
      <c r="E527" s="48"/>
      <c r="F527" s="48"/>
      <c r="G527" s="48"/>
      <c r="H527" s="48"/>
      <c r="I527" s="48"/>
      <c r="J527" s="48"/>
      <c r="K527" s="48"/>
      <c r="L527" s="48"/>
      <c r="M527" s="48"/>
      <c r="N527" s="48"/>
      <c r="O527" s="48"/>
      <c r="P527" s="48"/>
      <c r="Q527" s="48"/>
      <c r="R527" s="48"/>
      <c r="S527" s="48"/>
      <c r="T527" s="48"/>
      <c r="U527" s="48"/>
      <c r="V527" s="48"/>
      <c r="W527" s="48"/>
      <c r="X527" s="48"/>
      <c r="Y527" s="48"/>
      <c r="Z527" s="48"/>
    </row>
    <row r="528" spans="1:26" ht="14.25" customHeight="1" x14ac:dyDescent="0.2">
      <c r="A528" s="55"/>
      <c r="B528" s="48"/>
      <c r="C528" s="48"/>
      <c r="D528" s="56"/>
      <c r="E528" s="48"/>
      <c r="F528" s="48"/>
      <c r="G528" s="48"/>
      <c r="H528" s="48"/>
      <c r="I528" s="48"/>
      <c r="J528" s="48"/>
      <c r="K528" s="48"/>
      <c r="L528" s="48"/>
      <c r="M528" s="48"/>
      <c r="N528" s="48"/>
      <c r="O528" s="48"/>
      <c r="P528" s="48"/>
      <c r="Q528" s="48"/>
      <c r="R528" s="48"/>
      <c r="S528" s="48"/>
      <c r="T528" s="48"/>
      <c r="U528" s="48"/>
      <c r="V528" s="48"/>
      <c r="W528" s="48"/>
      <c r="X528" s="48"/>
      <c r="Y528" s="48"/>
      <c r="Z528" s="48"/>
    </row>
    <row r="529" spans="1:26" ht="14.25" customHeight="1" x14ac:dyDescent="0.2">
      <c r="A529" s="55"/>
      <c r="B529" s="48"/>
      <c r="C529" s="48"/>
      <c r="D529" s="56"/>
      <c r="E529" s="48"/>
      <c r="F529" s="48"/>
      <c r="G529" s="48"/>
      <c r="H529" s="48"/>
      <c r="I529" s="48"/>
      <c r="J529" s="48"/>
      <c r="K529" s="48"/>
      <c r="L529" s="48"/>
      <c r="M529" s="48"/>
      <c r="N529" s="48"/>
      <c r="O529" s="48"/>
      <c r="P529" s="48"/>
      <c r="Q529" s="48"/>
      <c r="R529" s="48"/>
      <c r="S529" s="48"/>
      <c r="T529" s="48"/>
      <c r="U529" s="48"/>
      <c r="V529" s="48"/>
      <c r="W529" s="48"/>
      <c r="X529" s="48"/>
      <c r="Y529" s="48"/>
      <c r="Z529" s="48"/>
    </row>
    <row r="530" spans="1:26" ht="14.25" customHeight="1" x14ac:dyDescent="0.2">
      <c r="A530" s="55"/>
      <c r="B530" s="48"/>
      <c r="C530" s="48"/>
      <c r="D530" s="56"/>
      <c r="E530" s="48"/>
      <c r="F530" s="48"/>
      <c r="G530" s="48"/>
      <c r="H530" s="48"/>
      <c r="I530" s="48"/>
      <c r="J530" s="48"/>
      <c r="K530" s="48"/>
      <c r="L530" s="48"/>
      <c r="M530" s="48"/>
      <c r="N530" s="48"/>
      <c r="O530" s="48"/>
      <c r="P530" s="48"/>
      <c r="Q530" s="48"/>
      <c r="R530" s="48"/>
      <c r="S530" s="48"/>
      <c r="T530" s="48"/>
      <c r="U530" s="48"/>
      <c r="V530" s="48"/>
      <c r="W530" s="48"/>
      <c r="X530" s="48"/>
      <c r="Y530" s="48"/>
      <c r="Z530" s="48"/>
    </row>
    <row r="531" spans="1:26" ht="14.25" customHeight="1" x14ac:dyDescent="0.2">
      <c r="A531" s="55"/>
      <c r="B531" s="48"/>
      <c r="C531" s="48"/>
      <c r="D531" s="56"/>
      <c r="E531" s="48"/>
      <c r="F531" s="48"/>
      <c r="G531" s="48"/>
      <c r="H531" s="48"/>
      <c r="I531" s="48"/>
      <c r="J531" s="48"/>
      <c r="K531" s="48"/>
      <c r="L531" s="48"/>
      <c r="M531" s="48"/>
      <c r="N531" s="48"/>
      <c r="O531" s="48"/>
      <c r="P531" s="48"/>
      <c r="Q531" s="48"/>
      <c r="R531" s="48"/>
      <c r="S531" s="48"/>
      <c r="T531" s="48"/>
      <c r="U531" s="48"/>
      <c r="V531" s="48"/>
      <c r="W531" s="48"/>
      <c r="X531" s="48"/>
      <c r="Y531" s="48"/>
      <c r="Z531" s="48"/>
    </row>
    <row r="532" spans="1:26" ht="14.25" customHeight="1" x14ac:dyDescent="0.2">
      <c r="A532" s="55"/>
      <c r="B532" s="48"/>
      <c r="C532" s="48"/>
      <c r="D532" s="56"/>
      <c r="E532" s="48"/>
      <c r="F532" s="48"/>
      <c r="G532" s="48"/>
      <c r="H532" s="48"/>
      <c r="I532" s="48"/>
      <c r="J532" s="48"/>
      <c r="K532" s="48"/>
      <c r="L532" s="48"/>
      <c r="M532" s="48"/>
      <c r="N532" s="48"/>
      <c r="O532" s="48"/>
      <c r="P532" s="48"/>
      <c r="Q532" s="48"/>
      <c r="R532" s="48"/>
      <c r="S532" s="48"/>
      <c r="T532" s="48"/>
      <c r="U532" s="48"/>
      <c r="V532" s="48"/>
      <c r="W532" s="48"/>
      <c r="X532" s="48"/>
      <c r="Y532" s="48"/>
      <c r="Z532" s="48"/>
    </row>
    <row r="533" spans="1:26" ht="14.25" customHeight="1" x14ac:dyDescent="0.2">
      <c r="A533" s="55"/>
      <c r="B533" s="48"/>
      <c r="C533" s="48"/>
      <c r="D533" s="56"/>
      <c r="E533" s="48"/>
      <c r="F533" s="48"/>
      <c r="G533" s="48"/>
      <c r="H533" s="48"/>
      <c r="I533" s="48"/>
      <c r="J533" s="48"/>
      <c r="K533" s="48"/>
      <c r="L533" s="48"/>
      <c r="M533" s="48"/>
      <c r="N533" s="48"/>
      <c r="O533" s="48"/>
      <c r="P533" s="48"/>
      <c r="Q533" s="48"/>
      <c r="R533" s="48"/>
      <c r="S533" s="48"/>
      <c r="T533" s="48"/>
      <c r="U533" s="48"/>
      <c r="V533" s="48"/>
      <c r="W533" s="48"/>
      <c r="X533" s="48"/>
      <c r="Y533" s="48"/>
      <c r="Z533" s="48"/>
    </row>
    <row r="534" spans="1:26" ht="14.25" customHeight="1" x14ac:dyDescent="0.2">
      <c r="A534" s="55"/>
      <c r="B534" s="48"/>
      <c r="C534" s="48"/>
      <c r="D534" s="56"/>
      <c r="E534" s="48"/>
      <c r="F534" s="48"/>
      <c r="G534" s="48"/>
      <c r="H534" s="48"/>
      <c r="I534" s="48"/>
      <c r="J534" s="48"/>
      <c r="K534" s="48"/>
      <c r="L534" s="48"/>
      <c r="M534" s="48"/>
      <c r="N534" s="48"/>
      <c r="O534" s="48"/>
      <c r="P534" s="48"/>
      <c r="Q534" s="48"/>
      <c r="R534" s="48"/>
      <c r="S534" s="48"/>
      <c r="T534" s="48"/>
      <c r="U534" s="48"/>
      <c r="V534" s="48"/>
      <c r="W534" s="48"/>
      <c r="X534" s="48"/>
      <c r="Y534" s="48"/>
      <c r="Z534" s="48"/>
    </row>
    <row r="535" spans="1:26" ht="14.25" customHeight="1" x14ac:dyDescent="0.2">
      <c r="A535" s="55"/>
      <c r="B535" s="48"/>
      <c r="C535" s="48"/>
      <c r="D535" s="56"/>
      <c r="E535" s="48"/>
      <c r="F535" s="48"/>
      <c r="G535" s="48"/>
      <c r="H535" s="48"/>
      <c r="I535" s="48"/>
      <c r="J535" s="48"/>
      <c r="K535" s="48"/>
      <c r="L535" s="48"/>
      <c r="M535" s="48"/>
      <c r="N535" s="48"/>
      <c r="O535" s="48"/>
      <c r="P535" s="48"/>
      <c r="Q535" s="48"/>
      <c r="R535" s="48"/>
      <c r="S535" s="48"/>
      <c r="T535" s="48"/>
      <c r="U535" s="48"/>
      <c r="V535" s="48"/>
      <c r="W535" s="48"/>
      <c r="X535" s="48"/>
      <c r="Y535" s="48"/>
      <c r="Z535" s="48"/>
    </row>
    <row r="536" spans="1:26" ht="14.25" customHeight="1" x14ac:dyDescent="0.2">
      <c r="A536" s="55"/>
      <c r="B536" s="48"/>
      <c r="C536" s="48"/>
      <c r="D536" s="56"/>
      <c r="E536" s="48"/>
      <c r="F536" s="48"/>
      <c r="G536" s="48"/>
      <c r="H536" s="48"/>
      <c r="I536" s="48"/>
      <c r="J536" s="48"/>
      <c r="K536" s="48"/>
      <c r="L536" s="48"/>
      <c r="M536" s="48"/>
      <c r="N536" s="48"/>
      <c r="O536" s="48"/>
      <c r="P536" s="48"/>
      <c r="Q536" s="48"/>
      <c r="R536" s="48"/>
      <c r="S536" s="48"/>
      <c r="T536" s="48"/>
      <c r="U536" s="48"/>
      <c r="V536" s="48"/>
      <c r="W536" s="48"/>
      <c r="X536" s="48"/>
      <c r="Y536" s="48"/>
      <c r="Z536" s="48"/>
    </row>
    <row r="537" spans="1:26" ht="14.25" customHeight="1" x14ac:dyDescent="0.2">
      <c r="A537" s="55"/>
      <c r="B537" s="48"/>
      <c r="C537" s="48"/>
      <c r="D537" s="56"/>
      <c r="E537" s="48"/>
      <c r="F537" s="48"/>
      <c r="G537" s="48"/>
      <c r="H537" s="48"/>
      <c r="I537" s="48"/>
      <c r="J537" s="48"/>
      <c r="K537" s="48"/>
      <c r="L537" s="48"/>
      <c r="M537" s="48"/>
      <c r="N537" s="48"/>
      <c r="O537" s="48"/>
      <c r="P537" s="48"/>
      <c r="Q537" s="48"/>
      <c r="R537" s="48"/>
      <c r="S537" s="48"/>
      <c r="T537" s="48"/>
      <c r="U537" s="48"/>
      <c r="V537" s="48"/>
      <c r="W537" s="48"/>
      <c r="X537" s="48"/>
      <c r="Y537" s="48"/>
      <c r="Z537" s="48"/>
    </row>
    <row r="538" spans="1:26" ht="14.25" customHeight="1" x14ac:dyDescent="0.2">
      <c r="A538" s="55"/>
      <c r="B538" s="48"/>
      <c r="C538" s="48"/>
      <c r="D538" s="56"/>
      <c r="E538" s="48"/>
      <c r="F538" s="48"/>
      <c r="G538" s="48"/>
      <c r="H538" s="48"/>
      <c r="I538" s="48"/>
      <c r="J538" s="48"/>
      <c r="K538" s="48"/>
      <c r="L538" s="48"/>
      <c r="M538" s="48"/>
      <c r="N538" s="48"/>
      <c r="O538" s="48"/>
      <c r="P538" s="48"/>
      <c r="Q538" s="48"/>
      <c r="R538" s="48"/>
      <c r="S538" s="48"/>
      <c r="T538" s="48"/>
      <c r="U538" s="48"/>
      <c r="V538" s="48"/>
      <c r="W538" s="48"/>
      <c r="X538" s="48"/>
      <c r="Y538" s="48"/>
      <c r="Z538" s="48"/>
    </row>
    <row r="539" spans="1:26" ht="14.25" customHeight="1" x14ac:dyDescent="0.2">
      <c r="A539" s="55"/>
      <c r="B539" s="48"/>
      <c r="C539" s="48"/>
      <c r="D539" s="56"/>
      <c r="E539" s="48"/>
      <c r="F539" s="48"/>
      <c r="G539" s="48"/>
      <c r="H539" s="48"/>
      <c r="I539" s="48"/>
      <c r="J539" s="48"/>
      <c r="K539" s="48"/>
      <c r="L539" s="48"/>
      <c r="M539" s="48"/>
      <c r="N539" s="48"/>
      <c r="O539" s="48"/>
      <c r="P539" s="48"/>
      <c r="Q539" s="48"/>
      <c r="R539" s="48"/>
      <c r="S539" s="48"/>
      <c r="T539" s="48"/>
      <c r="U539" s="48"/>
      <c r="V539" s="48"/>
      <c r="W539" s="48"/>
      <c r="X539" s="48"/>
      <c r="Y539" s="48"/>
      <c r="Z539" s="48"/>
    </row>
    <row r="540" spans="1:26" ht="14.25" customHeight="1" x14ac:dyDescent="0.2">
      <c r="A540" s="55"/>
      <c r="B540" s="48"/>
      <c r="C540" s="48"/>
      <c r="D540" s="56"/>
      <c r="E540" s="48"/>
      <c r="F540" s="48"/>
      <c r="G540" s="48"/>
      <c r="H540" s="48"/>
      <c r="I540" s="48"/>
      <c r="J540" s="48"/>
      <c r="K540" s="48"/>
      <c r="L540" s="48"/>
      <c r="M540" s="48"/>
      <c r="N540" s="48"/>
      <c r="O540" s="48"/>
      <c r="P540" s="48"/>
      <c r="Q540" s="48"/>
      <c r="R540" s="48"/>
      <c r="S540" s="48"/>
      <c r="T540" s="48"/>
      <c r="U540" s="48"/>
      <c r="V540" s="48"/>
      <c r="W540" s="48"/>
      <c r="X540" s="48"/>
      <c r="Y540" s="48"/>
      <c r="Z540" s="48"/>
    </row>
    <row r="541" spans="1:26" ht="14.25" customHeight="1" x14ac:dyDescent="0.2">
      <c r="A541" s="55"/>
      <c r="B541" s="48"/>
      <c r="C541" s="48"/>
      <c r="D541" s="56"/>
      <c r="E541" s="48"/>
      <c r="F541" s="48"/>
      <c r="G541" s="48"/>
      <c r="H541" s="48"/>
      <c r="I541" s="48"/>
      <c r="J541" s="48"/>
      <c r="K541" s="48"/>
      <c r="L541" s="48"/>
      <c r="M541" s="48"/>
      <c r="N541" s="48"/>
      <c r="O541" s="48"/>
      <c r="P541" s="48"/>
      <c r="Q541" s="48"/>
      <c r="R541" s="48"/>
      <c r="S541" s="48"/>
      <c r="T541" s="48"/>
      <c r="U541" s="48"/>
      <c r="V541" s="48"/>
      <c r="W541" s="48"/>
      <c r="X541" s="48"/>
      <c r="Y541" s="48"/>
      <c r="Z541" s="48"/>
    </row>
    <row r="542" spans="1:26" ht="14.25" customHeight="1" x14ac:dyDescent="0.2">
      <c r="A542" s="55"/>
      <c r="B542" s="48"/>
      <c r="C542" s="48"/>
      <c r="D542" s="56"/>
      <c r="E542" s="48"/>
      <c r="F542" s="48"/>
      <c r="G542" s="48"/>
      <c r="H542" s="48"/>
      <c r="I542" s="48"/>
      <c r="J542" s="48"/>
      <c r="K542" s="48"/>
      <c r="L542" s="48"/>
      <c r="M542" s="48"/>
      <c r="N542" s="48"/>
      <c r="O542" s="48"/>
      <c r="P542" s="48"/>
      <c r="Q542" s="48"/>
      <c r="R542" s="48"/>
      <c r="S542" s="48"/>
      <c r="T542" s="48"/>
      <c r="U542" s="48"/>
      <c r="V542" s="48"/>
      <c r="W542" s="48"/>
      <c r="X542" s="48"/>
      <c r="Y542" s="48"/>
      <c r="Z542" s="48"/>
    </row>
    <row r="543" spans="1:26" ht="14.25" customHeight="1" x14ac:dyDescent="0.2">
      <c r="A543" s="55"/>
      <c r="B543" s="48"/>
      <c r="C543" s="48"/>
      <c r="D543" s="56"/>
      <c r="E543" s="48"/>
      <c r="F543" s="48"/>
      <c r="G543" s="48"/>
      <c r="H543" s="48"/>
      <c r="I543" s="48"/>
      <c r="J543" s="48"/>
      <c r="K543" s="48"/>
      <c r="L543" s="48"/>
      <c r="M543" s="48"/>
      <c r="N543" s="48"/>
      <c r="O543" s="48"/>
      <c r="P543" s="48"/>
      <c r="Q543" s="48"/>
      <c r="R543" s="48"/>
      <c r="S543" s="48"/>
      <c r="T543" s="48"/>
      <c r="U543" s="48"/>
      <c r="V543" s="48"/>
      <c r="W543" s="48"/>
      <c r="X543" s="48"/>
      <c r="Y543" s="48"/>
      <c r="Z543" s="48"/>
    </row>
    <row r="544" spans="1:26" ht="14.25" customHeight="1" x14ac:dyDescent="0.2">
      <c r="A544" s="55"/>
      <c r="B544" s="48"/>
      <c r="C544" s="48"/>
      <c r="D544" s="56"/>
      <c r="E544" s="48"/>
      <c r="F544" s="48"/>
      <c r="G544" s="48"/>
      <c r="H544" s="48"/>
      <c r="I544" s="48"/>
      <c r="J544" s="48"/>
      <c r="K544" s="48"/>
      <c r="L544" s="48"/>
      <c r="M544" s="48"/>
      <c r="N544" s="48"/>
      <c r="O544" s="48"/>
      <c r="P544" s="48"/>
      <c r="Q544" s="48"/>
      <c r="R544" s="48"/>
      <c r="S544" s="48"/>
      <c r="T544" s="48"/>
      <c r="U544" s="48"/>
      <c r="V544" s="48"/>
      <c r="W544" s="48"/>
      <c r="X544" s="48"/>
      <c r="Y544" s="48"/>
      <c r="Z544" s="48"/>
    </row>
    <row r="545" spans="1:26" ht="14.25" customHeight="1" x14ac:dyDescent="0.2">
      <c r="A545" s="55"/>
      <c r="B545" s="48"/>
      <c r="C545" s="48"/>
      <c r="D545" s="56"/>
      <c r="E545" s="48"/>
      <c r="F545" s="48"/>
      <c r="G545" s="48"/>
      <c r="H545" s="48"/>
      <c r="I545" s="48"/>
      <c r="J545" s="48"/>
      <c r="K545" s="48"/>
      <c r="L545" s="48"/>
      <c r="M545" s="48"/>
      <c r="N545" s="48"/>
      <c r="O545" s="48"/>
      <c r="P545" s="48"/>
      <c r="Q545" s="48"/>
      <c r="R545" s="48"/>
      <c r="S545" s="48"/>
      <c r="T545" s="48"/>
      <c r="U545" s="48"/>
      <c r="V545" s="48"/>
      <c r="W545" s="48"/>
      <c r="X545" s="48"/>
      <c r="Y545" s="48"/>
      <c r="Z545" s="48"/>
    </row>
    <row r="546" spans="1:26" ht="14.25" customHeight="1" x14ac:dyDescent="0.2">
      <c r="A546" s="55"/>
      <c r="B546" s="48"/>
      <c r="C546" s="48"/>
      <c r="D546" s="56"/>
      <c r="E546" s="48"/>
      <c r="F546" s="48"/>
      <c r="G546" s="48"/>
      <c r="H546" s="48"/>
      <c r="I546" s="48"/>
      <c r="J546" s="48"/>
      <c r="K546" s="48"/>
      <c r="L546" s="48"/>
      <c r="M546" s="48"/>
      <c r="N546" s="48"/>
      <c r="O546" s="48"/>
      <c r="P546" s="48"/>
      <c r="Q546" s="48"/>
      <c r="R546" s="48"/>
      <c r="S546" s="48"/>
      <c r="T546" s="48"/>
      <c r="U546" s="48"/>
      <c r="V546" s="48"/>
      <c r="W546" s="48"/>
      <c r="X546" s="48"/>
      <c r="Y546" s="48"/>
      <c r="Z546" s="48"/>
    </row>
    <row r="547" spans="1:26" ht="14.25" customHeight="1" x14ac:dyDescent="0.2">
      <c r="A547" s="55"/>
      <c r="B547" s="48"/>
      <c r="C547" s="48"/>
      <c r="D547" s="56"/>
      <c r="E547" s="48"/>
      <c r="F547" s="48"/>
      <c r="G547" s="48"/>
      <c r="H547" s="48"/>
      <c r="I547" s="48"/>
      <c r="J547" s="48"/>
      <c r="K547" s="48"/>
      <c r="L547" s="48"/>
      <c r="M547" s="48"/>
      <c r="N547" s="48"/>
      <c r="O547" s="48"/>
      <c r="P547" s="48"/>
      <c r="Q547" s="48"/>
      <c r="R547" s="48"/>
      <c r="S547" s="48"/>
      <c r="T547" s="48"/>
      <c r="U547" s="48"/>
      <c r="V547" s="48"/>
      <c r="W547" s="48"/>
      <c r="X547" s="48"/>
      <c r="Y547" s="48"/>
      <c r="Z547" s="48"/>
    </row>
    <row r="548" spans="1:26" ht="14.25" customHeight="1" x14ac:dyDescent="0.2">
      <c r="A548" s="55"/>
      <c r="B548" s="48"/>
      <c r="C548" s="48"/>
      <c r="D548" s="56"/>
      <c r="E548" s="48"/>
      <c r="F548" s="48"/>
      <c r="G548" s="48"/>
      <c r="H548" s="48"/>
      <c r="I548" s="48"/>
      <c r="J548" s="48"/>
      <c r="K548" s="48"/>
      <c r="L548" s="48"/>
      <c r="M548" s="48"/>
      <c r="N548" s="48"/>
      <c r="O548" s="48"/>
      <c r="P548" s="48"/>
      <c r="Q548" s="48"/>
      <c r="R548" s="48"/>
      <c r="S548" s="48"/>
      <c r="T548" s="48"/>
      <c r="U548" s="48"/>
      <c r="V548" s="48"/>
      <c r="W548" s="48"/>
      <c r="X548" s="48"/>
      <c r="Y548" s="48"/>
      <c r="Z548" s="48"/>
    </row>
    <row r="549" spans="1:26" ht="14.25" customHeight="1" x14ac:dyDescent="0.2">
      <c r="A549" s="55"/>
      <c r="B549" s="48"/>
      <c r="C549" s="48"/>
      <c r="D549" s="56"/>
      <c r="E549" s="48"/>
      <c r="F549" s="48"/>
      <c r="G549" s="48"/>
      <c r="H549" s="48"/>
      <c r="I549" s="48"/>
      <c r="J549" s="48"/>
      <c r="K549" s="48"/>
      <c r="L549" s="48"/>
      <c r="M549" s="48"/>
      <c r="N549" s="48"/>
      <c r="O549" s="48"/>
      <c r="P549" s="48"/>
      <c r="Q549" s="48"/>
      <c r="R549" s="48"/>
      <c r="S549" s="48"/>
      <c r="T549" s="48"/>
      <c r="U549" s="48"/>
      <c r="V549" s="48"/>
      <c r="W549" s="48"/>
      <c r="X549" s="48"/>
      <c r="Y549" s="48"/>
      <c r="Z549" s="48"/>
    </row>
    <row r="550" spans="1:26" ht="14.25" customHeight="1" x14ac:dyDescent="0.2">
      <c r="A550" s="55"/>
      <c r="B550" s="48"/>
      <c r="C550" s="48"/>
      <c r="D550" s="56"/>
      <c r="E550" s="48"/>
      <c r="F550" s="48"/>
      <c r="G550" s="48"/>
      <c r="H550" s="48"/>
      <c r="I550" s="48"/>
      <c r="J550" s="48"/>
      <c r="K550" s="48"/>
      <c r="L550" s="48"/>
      <c r="M550" s="48"/>
      <c r="N550" s="48"/>
      <c r="O550" s="48"/>
      <c r="P550" s="48"/>
      <c r="Q550" s="48"/>
      <c r="R550" s="48"/>
      <c r="S550" s="48"/>
      <c r="T550" s="48"/>
      <c r="U550" s="48"/>
      <c r="V550" s="48"/>
      <c r="W550" s="48"/>
      <c r="X550" s="48"/>
      <c r="Y550" s="48"/>
      <c r="Z550" s="48"/>
    </row>
    <row r="551" spans="1:26" ht="14.25" customHeight="1" x14ac:dyDescent="0.2">
      <c r="A551" s="55"/>
      <c r="B551" s="48"/>
      <c r="C551" s="48"/>
      <c r="D551" s="56"/>
      <c r="E551" s="48"/>
      <c r="F551" s="48"/>
      <c r="G551" s="48"/>
      <c r="H551" s="48"/>
      <c r="I551" s="48"/>
      <c r="J551" s="48"/>
      <c r="K551" s="48"/>
      <c r="L551" s="48"/>
      <c r="M551" s="48"/>
      <c r="N551" s="48"/>
      <c r="O551" s="48"/>
      <c r="P551" s="48"/>
      <c r="Q551" s="48"/>
      <c r="R551" s="48"/>
      <c r="S551" s="48"/>
      <c r="T551" s="48"/>
      <c r="U551" s="48"/>
      <c r="V551" s="48"/>
      <c r="W551" s="48"/>
      <c r="X551" s="48"/>
      <c r="Y551" s="48"/>
      <c r="Z551" s="48"/>
    </row>
    <row r="552" spans="1:26" ht="14.25" customHeight="1" x14ac:dyDescent="0.2">
      <c r="A552" s="55"/>
      <c r="B552" s="48"/>
      <c r="C552" s="48"/>
      <c r="D552" s="56"/>
      <c r="E552" s="48"/>
      <c r="F552" s="48"/>
      <c r="G552" s="48"/>
      <c r="H552" s="48"/>
      <c r="I552" s="48"/>
      <c r="J552" s="48"/>
      <c r="K552" s="48"/>
      <c r="L552" s="48"/>
      <c r="M552" s="48"/>
      <c r="N552" s="48"/>
      <c r="O552" s="48"/>
      <c r="P552" s="48"/>
      <c r="Q552" s="48"/>
      <c r="R552" s="48"/>
      <c r="S552" s="48"/>
      <c r="T552" s="48"/>
      <c r="U552" s="48"/>
      <c r="V552" s="48"/>
      <c r="W552" s="48"/>
      <c r="X552" s="48"/>
      <c r="Y552" s="48"/>
      <c r="Z552" s="48"/>
    </row>
    <row r="553" spans="1:26" ht="14.25" customHeight="1" x14ac:dyDescent="0.2">
      <c r="A553" s="55"/>
      <c r="B553" s="48"/>
      <c r="C553" s="48"/>
      <c r="D553" s="56"/>
      <c r="E553" s="48"/>
      <c r="F553" s="48"/>
      <c r="G553" s="48"/>
      <c r="H553" s="48"/>
      <c r="I553" s="48"/>
      <c r="J553" s="48"/>
      <c r="K553" s="48"/>
      <c r="L553" s="48"/>
      <c r="M553" s="48"/>
      <c r="N553" s="48"/>
      <c r="O553" s="48"/>
      <c r="P553" s="48"/>
      <c r="Q553" s="48"/>
      <c r="R553" s="48"/>
      <c r="S553" s="48"/>
      <c r="T553" s="48"/>
      <c r="U553" s="48"/>
      <c r="V553" s="48"/>
      <c r="W553" s="48"/>
      <c r="X553" s="48"/>
      <c r="Y553" s="48"/>
      <c r="Z553" s="48"/>
    </row>
    <row r="554" spans="1:26" ht="14.25" customHeight="1" x14ac:dyDescent="0.2">
      <c r="A554" s="55"/>
      <c r="B554" s="48"/>
      <c r="C554" s="48"/>
      <c r="D554" s="56"/>
      <c r="E554" s="48"/>
      <c r="F554" s="48"/>
      <c r="G554" s="48"/>
      <c r="H554" s="48"/>
      <c r="I554" s="48"/>
      <c r="J554" s="48"/>
      <c r="K554" s="48"/>
      <c r="L554" s="48"/>
      <c r="M554" s="48"/>
      <c r="N554" s="48"/>
      <c r="O554" s="48"/>
      <c r="P554" s="48"/>
      <c r="Q554" s="48"/>
      <c r="R554" s="48"/>
      <c r="S554" s="48"/>
      <c r="T554" s="48"/>
      <c r="U554" s="48"/>
      <c r="V554" s="48"/>
      <c r="W554" s="48"/>
      <c r="X554" s="48"/>
      <c r="Y554" s="48"/>
      <c r="Z554" s="48"/>
    </row>
    <row r="555" spans="1:26" ht="14.25" customHeight="1" x14ac:dyDescent="0.2">
      <c r="A555" s="55"/>
      <c r="B555" s="48"/>
      <c r="C555" s="48"/>
      <c r="D555" s="56"/>
      <c r="E555" s="48"/>
      <c r="F555" s="48"/>
      <c r="G555" s="48"/>
      <c r="H555" s="48"/>
      <c r="I555" s="48"/>
      <c r="J555" s="48"/>
      <c r="K555" s="48"/>
      <c r="L555" s="48"/>
      <c r="M555" s="48"/>
      <c r="N555" s="48"/>
      <c r="O555" s="48"/>
      <c r="P555" s="48"/>
      <c r="Q555" s="48"/>
      <c r="R555" s="48"/>
      <c r="S555" s="48"/>
      <c r="T555" s="48"/>
      <c r="U555" s="48"/>
      <c r="V555" s="48"/>
      <c r="W555" s="48"/>
      <c r="X555" s="48"/>
      <c r="Y555" s="48"/>
      <c r="Z555" s="48"/>
    </row>
    <row r="556" spans="1:26" ht="14.25" customHeight="1" x14ac:dyDescent="0.2">
      <c r="A556" s="55"/>
      <c r="B556" s="48"/>
      <c r="C556" s="48"/>
      <c r="D556" s="56"/>
      <c r="E556" s="48"/>
      <c r="F556" s="48"/>
      <c r="G556" s="48"/>
      <c r="H556" s="48"/>
      <c r="I556" s="48"/>
      <c r="J556" s="48"/>
      <c r="K556" s="48"/>
      <c r="L556" s="48"/>
      <c r="M556" s="48"/>
      <c r="N556" s="48"/>
      <c r="O556" s="48"/>
      <c r="P556" s="48"/>
      <c r="Q556" s="48"/>
      <c r="R556" s="48"/>
      <c r="S556" s="48"/>
      <c r="T556" s="48"/>
      <c r="U556" s="48"/>
      <c r="V556" s="48"/>
      <c r="W556" s="48"/>
      <c r="X556" s="48"/>
      <c r="Y556" s="48"/>
      <c r="Z556" s="48"/>
    </row>
    <row r="557" spans="1:26" ht="14.25" customHeight="1" x14ac:dyDescent="0.2">
      <c r="A557" s="55"/>
      <c r="B557" s="48"/>
      <c r="C557" s="48"/>
      <c r="D557" s="56"/>
      <c r="E557" s="48"/>
      <c r="F557" s="48"/>
      <c r="G557" s="48"/>
      <c r="H557" s="48"/>
      <c r="I557" s="48"/>
      <c r="J557" s="48"/>
      <c r="K557" s="48"/>
      <c r="L557" s="48"/>
      <c r="M557" s="48"/>
      <c r="N557" s="48"/>
      <c r="O557" s="48"/>
      <c r="P557" s="48"/>
      <c r="Q557" s="48"/>
      <c r="R557" s="48"/>
      <c r="S557" s="48"/>
      <c r="T557" s="48"/>
      <c r="U557" s="48"/>
      <c r="V557" s="48"/>
      <c r="W557" s="48"/>
      <c r="X557" s="48"/>
      <c r="Y557" s="48"/>
      <c r="Z557" s="48"/>
    </row>
    <row r="558" spans="1:26" ht="14.25" customHeight="1" x14ac:dyDescent="0.2">
      <c r="A558" s="55"/>
      <c r="B558" s="48"/>
      <c r="C558" s="48"/>
      <c r="D558" s="56"/>
      <c r="E558" s="48"/>
      <c r="F558" s="48"/>
      <c r="G558" s="48"/>
      <c r="H558" s="48"/>
      <c r="I558" s="48"/>
      <c r="J558" s="48"/>
      <c r="K558" s="48"/>
      <c r="L558" s="48"/>
      <c r="M558" s="48"/>
      <c r="N558" s="48"/>
      <c r="O558" s="48"/>
      <c r="P558" s="48"/>
      <c r="Q558" s="48"/>
      <c r="R558" s="48"/>
      <c r="S558" s="48"/>
      <c r="T558" s="48"/>
      <c r="U558" s="48"/>
      <c r="V558" s="48"/>
      <c r="W558" s="48"/>
      <c r="X558" s="48"/>
      <c r="Y558" s="48"/>
      <c r="Z558" s="48"/>
    </row>
    <row r="559" spans="1:26" ht="14.25" customHeight="1" x14ac:dyDescent="0.2">
      <c r="A559" s="55"/>
      <c r="B559" s="48"/>
      <c r="C559" s="48"/>
      <c r="D559" s="56"/>
      <c r="E559" s="48"/>
      <c r="F559" s="48"/>
      <c r="G559" s="48"/>
      <c r="H559" s="48"/>
      <c r="I559" s="48"/>
      <c r="J559" s="48"/>
      <c r="K559" s="48"/>
      <c r="L559" s="48"/>
      <c r="M559" s="48"/>
      <c r="N559" s="48"/>
      <c r="O559" s="48"/>
      <c r="P559" s="48"/>
      <c r="Q559" s="48"/>
      <c r="R559" s="48"/>
      <c r="S559" s="48"/>
      <c r="T559" s="48"/>
      <c r="U559" s="48"/>
      <c r="V559" s="48"/>
      <c r="W559" s="48"/>
      <c r="X559" s="48"/>
      <c r="Y559" s="48"/>
      <c r="Z559" s="48"/>
    </row>
    <row r="560" spans="1:26" ht="14.25" customHeight="1" x14ac:dyDescent="0.2">
      <c r="A560" s="55"/>
      <c r="B560" s="48"/>
      <c r="C560" s="48"/>
      <c r="D560" s="56"/>
      <c r="E560" s="48"/>
      <c r="F560" s="48"/>
      <c r="G560" s="48"/>
      <c r="H560" s="48"/>
      <c r="I560" s="48"/>
      <c r="J560" s="48"/>
      <c r="K560" s="48"/>
      <c r="L560" s="48"/>
      <c r="M560" s="48"/>
      <c r="N560" s="48"/>
      <c r="O560" s="48"/>
      <c r="P560" s="48"/>
      <c r="Q560" s="48"/>
      <c r="R560" s="48"/>
      <c r="S560" s="48"/>
      <c r="T560" s="48"/>
      <c r="U560" s="48"/>
      <c r="V560" s="48"/>
      <c r="W560" s="48"/>
      <c r="X560" s="48"/>
      <c r="Y560" s="48"/>
      <c r="Z560" s="48"/>
    </row>
    <row r="561" spans="1:26" ht="14.25" customHeight="1" x14ac:dyDescent="0.2">
      <c r="A561" s="55"/>
      <c r="B561" s="48"/>
      <c r="C561" s="48"/>
      <c r="D561" s="56"/>
      <c r="E561" s="48"/>
      <c r="F561" s="48"/>
      <c r="G561" s="48"/>
      <c r="H561" s="48"/>
      <c r="I561" s="48"/>
      <c r="J561" s="48"/>
      <c r="K561" s="48"/>
      <c r="L561" s="48"/>
      <c r="M561" s="48"/>
      <c r="N561" s="48"/>
      <c r="O561" s="48"/>
      <c r="P561" s="48"/>
      <c r="Q561" s="48"/>
      <c r="R561" s="48"/>
      <c r="S561" s="48"/>
      <c r="T561" s="48"/>
      <c r="U561" s="48"/>
      <c r="V561" s="48"/>
      <c r="W561" s="48"/>
      <c r="X561" s="48"/>
      <c r="Y561" s="48"/>
      <c r="Z561" s="48"/>
    </row>
    <row r="562" spans="1:26" ht="14.25" customHeight="1" x14ac:dyDescent="0.2">
      <c r="A562" s="55"/>
      <c r="B562" s="48"/>
      <c r="C562" s="48"/>
      <c r="D562" s="56"/>
      <c r="E562" s="48"/>
      <c r="F562" s="48"/>
      <c r="G562" s="48"/>
      <c r="H562" s="48"/>
      <c r="I562" s="48"/>
      <c r="J562" s="48"/>
      <c r="K562" s="48"/>
      <c r="L562" s="48"/>
      <c r="M562" s="48"/>
      <c r="N562" s="48"/>
      <c r="O562" s="48"/>
      <c r="P562" s="48"/>
      <c r="Q562" s="48"/>
      <c r="R562" s="48"/>
      <c r="S562" s="48"/>
      <c r="T562" s="48"/>
      <c r="U562" s="48"/>
      <c r="V562" s="48"/>
      <c r="W562" s="48"/>
      <c r="X562" s="48"/>
      <c r="Y562" s="48"/>
      <c r="Z562" s="48"/>
    </row>
    <row r="563" spans="1:26" ht="14.25" customHeight="1" x14ac:dyDescent="0.2">
      <c r="A563" s="55"/>
      <c r="B563" s="48"/>
      <c r="C563" s="48"/>
      <c r="D563" s="56"/>
      <c r="E563" s="48"/>
      <c r="F563" s="48"/>
      <c r="G563" s="48"/>
      <c r="H563" s="48"/>
      <c r="I563" s="48"/>
      <c r="J563" s="48"/>
      <c r="K563" s="48"/>
      <c r="L563" s="48"/>
      <c r="M563" s="48"/>
      <c r="N563" s="48"/>
      <c r="O563" s="48"/>
      <c r="P563" s="48"/>
      <c r="Q563" s="48"/>
      <c r="R563" s="48"/>
      <c r="S563" s="48"/>
      <c r="T563" s="48"/>
      <c r="U563" s="48"/>
      <c r="V563" s="48"/>
      <c r="W563" s="48"/>
      <c r="X563" s="48"/>
      <c r="Y563" s="48"/>
      <c r="Z563" s="48"/>
    </row>
    <row r="564" spans="1:26" ht="14.25" customHeight="1" x14ac:dyDescent="0.2">
      <c r="A564" s="55"/>
      <c r="B564" s="48"/>
      <c r="C564" s="48"/>
      <c r="D564" s="56"/>
      <c r="E564" s="48"/>
      <c r="F564" s="48"/>
      <c r="G564" s="48"/>
      <c r="H564" s="48"/>
      <c r="I564" s="48"/>
      <c r="J564" s="48"/>
      <c r="K564" s="48"/>
      <c r="L564" s="48"/>
      <c r="M564" s="48"/>
      <c r="N564" s="48"/>
      <c r="O564" s="48"/>
      <c r="P564" s="48"/>
      <c r="Q564" s="48"/>
      <c r="R564" s="48"/>
      <c r="S564" s="48"/>
      <c r="T564" s="48"/>
      <c r="U564" s="48"/>
      <c r="V564" s="48"/>
      <c r="W564" s="48"/>
      <c r="X564" s="48"/>
      <c r="Y564" s="48"/>
      <c r="Z564" s="48"/>
    </row>
    <row r="565" spans="1:26" ht="14.25" customHeight="1" x14ac:dyDescent="0.2">
      <c r="A565" s="55"/>
      <c r="B565" s="48"/>
      <c r="C565" s="48"/>
      <c r="D565" s="56"/>
      <c r="E565" s="48"/>
      <c r="F565" s="48"/>
      <c r="G565" s="48"/>
      <c r="H565" s="48"/>
      <c r="I565" s="48"/>
      <c r="J565" s="48"/>
      <c r="K565" s="48"/>
      <c r="L565" s="48"/>
      <c r="M565" s="48"/>
      <c r="N565" s="48"/>
      <c r="O565" s="48"/>
      <c r="P565" s="48"/>
      <c r="Q565" s="48"/>
      <c r="R565" s="48"/>
      <c r="S565" s="48"/>
      <c r="T565" s="48"/>
      <c r="U565" s="48"/>
      <c r="V565" s="48"/>
      <c r="W565" s="48"/>
      <c r="X565" s="48"/>
      <c r="Y565" s="48"/>
      <c r="Z565" s="48"/>
    </row>
    <row r="566" spans="1:26" ht="14.25" customHeight="1" x14ac:dyDescent="0.2">
      <c r="A566" s="55"/>
      <c r="B566" s="48"/>
      <c r="C566" s="48"/>
      <c r="D566" s="56"/>
      <c r="E566" s="48"/>
      <c r="F566" s="48"/>
      <c r="G566" s="48"/>
      <c r="H566" s="48"/>
      <c r="I566" s="48"/>
      <c r="J566" s="48"/>
      <c r="K566" s="48"/>
      <c r="L566" s="48"/>
      <c r="M566" s="48"/>
      <c r="N566" s="48"/>
      <c r="O566" s="48"/>
      <c r="P566" s="48"/>
      <c r="Q566" s="48"/>
      <c r="R566" s="48"/>
      <c r="S566" s="48"/>
      <c r="T566" s="48"/>
      <c r="U566" s="48"/>
      <c r="V566" s="48"/>
      <c r="W566" s="48"/>
      <c r="X566" s="48"/>
      <c r="Y566" s="48"/>
      <c r="Z566" s="48"/>
    </row>
    <row r="567" spans="1:26" ht="14.25" customHeight="1" x14ac:dyDescent="0.2">
      <c r="A567" s="55"/>
      <c r="B567" s="48"/>
      <c r="C567" s="48"/>
      <c r="D567" s="56"/>
      <c r="E567" s="48"/>
      <c r="F567" s="48"/>
      <c r="G567" s="48"/>
      <c r="H567" s="48"/>
      <c r="I567" s="48"/>
      <c r="J567" s="48"/>
      <c r="K567" s="48"/>
      <c r="L567" s="48"/>
      <c r="M567" s="48"/>
      <c r="N567" s="48"/>
      <c r="O567" s="48"/>
      <c r="P567" s="48"/>
      <c r="Q567" s="48"/>
      <c r="R567" s="48"/>
      <c r="S567" s="48"/>
      <c r="T567" s="48"/>
      <c r="U567" s="48"/>
      <c r="V567" s="48"/>
      <c r="W567" s="48"/>
      <c r="X567" s="48"/>
      <c r="Y567" s="48"/>
      <c r="Z567" s="48"/>
    </row>
    <row r="568" spans="1:26" ht="14.25" customHeight="1" x14ac:dyDescent="0.2">
      <c r="A568" s="55"/>
      <c r="B568" s="48"/>
      <c r="C568" s="48"/>
      <c r="D568" s="56"/>
      <c r="E568" s="48"/>
      <c r="F568" s="48"/>
      <c r="G568" s="48"/>
      <c r="H568" s="48"/>
      <c r="I568" s="48"/>
      <c r="J568" s="48"/>
      <c r="K568" s="48"/>
      <c r="L568" s="48"/>
      <c r="M568" s="48"/>
      <c r="N568" s="48"/>
      <c r="O568" s="48"/>
      <c r="P568" s="48"/>
      <c r="Q568" s="48"/>
      <c r="R568" s="48"/>
      <c r="S568" s="48"/>
      <c r="T568" s="48"/>
      <c r="U568" s="48"/>
      <c r="V568" s="48"/>
      <c r="W568" s="48"/>
      <c r="X568" s="48"/>
      <c r="Y568" s="48"/>
      <c r="Z568" s="48"/>
    </row>
    <row r="569" spans="1:26" ht="14.25" customHeight="1" x14ac:dyDescent="0.2">
      <c r="A569" s="55"/>
      <c r="B569" s="48"/>
      <c r="C569" s="48"/>
      <c r="D569" s="56"/>
      <c r="E569" s="48"/>
      <c r="F569" s="48"/>
      <c r="G569" s="48"/>
      <c r="H569" s="48"/>
      <c r="I569" s="48"/>
      <c r="J569" s="48"/>
      <c r="K569" s="48"/>
      <c r="L569" s="48"/>
      <c r="M569" s="48"/>
      <c r="N569" s="48"/>
      <c r="O569" s="48"/>
      <c r="P569" s="48"/>
      <c r="Q569" s="48"/>
      <c r="R569" s="48"/>
      <c r="S569" s="48"/>
      <c r="T569" s="48"/>
      <c r="U569" s="48"/>
      <c r="V569" s="48"/>
      <c r="W569" s="48"/>
      <c r="X569" s="48"/>
      <c r="Y569" s="48"/>
      <c r="Z569" s="48"/>
    </row>
    <row r="570" spans="1:26" ht="14.25" customHeight="1" x14ac:dyDescent="0.2">
      <c r="A570" s="55"/>
      <c r="B570" s="48"/>
      <c r="C570" s="48"/>
      <c r="D570" s="56"/>
      <c r="E570" s="48"/>
      <c r="F570" s="48"/>
      <c r="G570" s="48"/>
      <c r="H570" s="48"/>
      <c r="I570" s="48"/>
      <c r="J570" s="48"/>
      <c r="K570" s="48"/>
      <c r="L570" s="48"/>
      <c r="M570" s="48"/>
      <c r="N570" s="48"/>
      <c r="O570" s="48"/>
      <c r="P570" s="48"/>
      <c r="Q570" s="48"/>
      <c r="R570" s="48"/>
      <c r="S570" s="48"/>
      <c r="T570" s="48"/>
      <c r="U570" s="48"/>
      <c r="V570" s="48"/>
      <c r="W570" s="48"/>
      <c r="X570" s="48"/>
      <c r="Y570" s="48"/>
      <c r="Z570" s="48"/>
    </row>
    <row r="571" spans="1:26" ht="14.25" customHeight="1" x14ac:dyDescent="0.2">
      <c r="A571" s="55"/>
      <c r="B571" s="48"/>
      <c r="C571" s="48"/>
      <c r="D571" s="56"/>
      <c r="E571" s="48"/>
      <c r="F571" s="48"/>
      <c r="G571" s="48"/>
      <c r="H571" s="48"/>
      <c r="I571" s="48"/>
      <c r="J571" s="48"/>
      <c r="K571" s="48"/>
      <c r="L571" s="48"/>
      <c r="M571" s="48"/>
      <c r="N571" s="48"/>
      <c r="O571" s="48"/>
      <c r="P571" s="48"/>
      <c r="Q571" s="48"/>
      <c r="R571" s="48"/>
      <c r="S571" s="48"/>
      <c r="T571" s="48"/>
      <c r="U571" s="48"/>
      <c r="V571" s="48"/>
      <c r="W571" s="48"/>
      <c r="X571" s="48"/>
      <c r="Y571" s="48"/>
      <c r="Z571" s="48"/>
    </row>
    <row r="572" spans="1:26" ht="14.25" customHeight="1" x14ac:dyDescent="0.2">
      <c r="A572" s="55"/>
      <c r="B572" s="48"/>
      <c r="C572" s="48"/>
      <c r="D572" s="56"/>
      <c r="E572" s="48"/>
      <c r="F572" s="48"/>
      <c r="G572" s="48"/>
      <c r="H572" s="48"/>
      <c r="I572" s="48"/>
      <c r="J572" s="48"/>
      <c r="K572" s="48"/>
      <c r="L572" s="48"/>
      <c r="M572" s="48"/>
      <c r="N572" s="48"/>
      <c r="O572" s="48"/>
      <c r="P572" s="48"/>
      <c r="Q572" s="48"/>
      <c r="R572" s="48"/>
      <c r="S572" s="48"/>
      <c r="T572" s="48"/>
      <c r="U572" s="48"/>
      <c r="V572" s="48"/>
      <c r="W572" s="48"/>
      <c r="X572" s="48"/>
      <c r="Y572" s="48"/>
      <c r="Z572" s="48"/>
    </row>
    <row r="573" spans="1:26" ht="14.25" customHeight="1" x14ac:dyDescent="0.2">
      <c r="A573" s="55"/>
      <c r="B573" s="48"/>
      <c r="C573" s="48"/>
      <c r="D573" s="56"/>
      <c r="E573" s="48"/>
      <c r="F573" s="48"/>
      <c r="G573" s="48"/>
      <c r="H573" s="48"/>
      <c r="I573" s="48"/>
      <c r="J573" s="48"/>
      <c r="K573" s="48"/>
      <c r="L573" s="48"/>
      <c r="M573" s="48"/>
      <c r="N573" s="48"/>
      <c r="O573" s="48"/>
      <c r="P573" s="48"/>
      <c r="Q573" s="48"/>
      <c r="R573" s="48"/>
      <c r="S573" s="48"/>
      <c r="T573" s="48"/>
      <c r="U573" s="48"/>
      <c r="V573" s="48"/>
      <c r="W573" s="48"/>
      <c r="X573" s="48"/>
      <c r="Y573" s="48"/>
      <c r="Z573" s="48"/>
    </row>
    <row r="574" spans="1:26" ht="14.25" customHeight="1" x14ac:dyDescent="0.2">
      <c r="A574" s="55"/>
      <c r="B574" s="48"/>
      <c r="C574" s="48"/>
      <c r="D574" s="56"/>
      <c r="E574" s="48"/>
      <c r="F574" s="48"/>
      <c r="G574" s="48"/>
      <c r="H574" s="48"/>
      <c r="I574" s="48"/>
      <c r="J574" s="48"/>
      <c r="K574" s="48"/>
      <c r="L574" s="48"/>
      <c r="M574" s="48"/>
      <c r="N574" s="48"/>
      <c r="O574" s="48"/>
      <c r="P574" s="48"/>
      <c r="Q574" s="48"/>
      <c r="R574" s="48"/>
      <c r="S574" s="48"/>
      <c r="T574" s="48"/>
      <c r="U574" s="48"/>
      <c r="V574" s="48"/>
      <c r="W574" s="48"/>
      <c r="X574" s="48"/>
      <c r="Y574" s="48"/>
      <c r="Z574" s="48"/>
    </row>
    <row r="575" spans="1:26" ht="14.25" customHeight="1" x14ac:dyDescent="0.2">
      <c r="A575" s="55"/>
      <c r="B575" s="48"/>
      <c r="C575" s="48"/>
      <c r="D575" s="56"/>
      <c r="E575" s="48"/>
      <c r="F575" s="48"/>
      <c r="G575" s="48"/>
      <c r="H575" s="48"/>
      <c r="I575" s="48"/>
      <c r="J575" s="48"/>
      <c r="K575" s="48"/>
      <c r="L575" s="48"/>
      <c r="M575" s="48"/>
      <c r="N575" s="48"/>
      <c r="O575" s="48"/>
      <c r="P575" s="48"/>
      <c r="Q575" s="48"/>
      <c r="R575" s="48"/>
      <c r="S575" s="48"/>
      <c r="T575" s="48"/>
      <c r="U575" s="48"/>
      <c r="V575" s="48"/>
      <c r="W575" s="48"/>
      <c r="X575" s="48"/>
      <c r="Y575" s="48"/>
      <c r="Z575" s="48"/>
    </row>
    <row r="576" spans="1:26" ht="14.25" customHeight="1" x14ac:dyDescent="0.2">
      <c r="A576" s="55"/>
      <c r="B576" s="48"/>
      <c r="C576" s="48"/>
      <c r="D576" s="56"/>
      <c r="E576" s="48"/>
      <c r="F576" s="48"/>
      <c r="G576" s="48"/>
      <c r="H576" s="48"/>
      <c r="I576" s="48"/>
      <c r="J576" s="48"/>
      <c r="K576" s="48"/>
      <c r="L576" s="48"/>
      <c r="M576" s="48"/>
      <c r="N576" s="48"/>
      <c r="O576" s="48"/>
      <c r="P576" s="48"/>
      <c r="Q576" s="48"/>
      <c r="R576" s="48"/>
      <c r="S576" s="48"/>
      <c r="T576" s="48"/>
      <c r="U576" s="48"/>
      <c r="V576" s="48"/>
      <c r="W576" s="48"/>
      <c r="X576" s="48"/>
      <c r="Y576" s="48"/>
      <c r="Z576" s="48"/>
    </row>
    <row r="577" spans="1:26" ht="14.25" customHeight="1" x14ac:dyDescent="0.2">
      <c r="A577" s="55"/>
      <c r="B577" s="48"/>
      <c r="C577" s="48"/>
      <c r="D577" s="56"/>
      <c r="E577" s="48"/>
      <c r="F577" s="48"/>
      <c r="G577" s="48"/>
      <c r="H577" s="48"/>
      <c r="I577" s="48"/>
      <c r="J577" s="48"/>
      <c r="K577" s="48"/>
      <c r="L577" s="48"/>
      <c r="M577" s="48"/>
      <c r="N577" s="48"/>
      <c r="O577" s="48"/>
      <c r="P577" s="48"/>
      <c r="Q577" s="48"/>
      <c r="R577" s="48"/>
      <c r="S577" s="48"/>
      <c r="T577" s="48"/>
      <c r="U577" s="48"/>
      <c r="V577" s="48"/>
      <c r="W577" s="48"/>
      <c r="X577" s="48"/>
      <c r="Y577" s="48"/>
      <c r="Z577" s="48"/>
    </row>
    <row r="578" spans="1:26" ht="14.25" customHeight="1" x14ac:dyDescent="0.2">
      <c r="A578" s="55"/>
      <c r="B578" s="48"/>
      <c r="C578" s="48"/>
      <c r="D578" s="56"/>
      <c r="E578" s="48"/>
      <c r="F578" s="48"/>
      <c r="G578" s="48"/>
      <c r="H578" s="48"/>
      <c r="I578" s="48"/>
      <c r="J578" s="48"/>
      <c r="K578" s="48"/>
      <c r="L578" s="48"/>
      <c r="M578" s="48"/>
      <c r="N578" s="48"/>
      <c r="O578" s="48"/>
      <c r="P578" s="48"/>
      <c r="Q578" s="48"/>
      <c r="R578" s="48"/>
      <c r="S578" s="48"/>
      <c r="T578" s="48"/>
      <c r="U578" s="48"/>
      <c r="V578" s="48"/>
      <c r="W578" s="48"/>
      <c r="X578" s="48"/>
      <c r="Y578" s="48"/>
      <c r="Z578" s="48"/>
    </row>
    <row r="579" spans="1:26" ht="14.25" customHeight="1" x14ac:dyDescent="0.2">
      <c r="A579" s="55"/>
      <c r="B579" s="48"/>
      <c r="C579" s="48"/>
      <c r="D579" s="56"/>
      <c r="E579" s="48"/>
      <c r="F579" s="48"/>
      <c r="G579" s="48"/>
      <c r="H579" s="48"/>
      <c r="I579" s="48"/>
      <c r="J579" s="48"/>
      <c r="K579" s="48"/>
      <c r="L579" s="48"/>
      <c r="M579" s="48"/>
      <c r="N579" s="48"/>
      <c r="O579" s="48"/>
      <c r="P579" s="48"/>
      <c r="Q579" s="48"/>
      <c r="R579" s="48"/>
      <c r="S579" s="48"/>
      <c r="T579" s="48"/>
      <c r="U579" s="48"/>
      <c r="V579" s="48"/>
      <c r="W579" s="48"/>
      <c r="X579" s="48"/>
      <c r="Y579" s="48"/>
      <c r="Z579" s="48"/>
    </row>
    <row r="580" spans="1:26" ht="14.25" customHeight="1" x14ac:dyDescent="0.2">
      <c r="A580" s="55"/>
      <c r="B580" s="48"/>
      <c r="C580" s="48"/>
      <c r="D580" s="56"/>
      <c r="E580" s="48"/>
      <c r="F580" s="48"/>
      <c r="G580" s="48"/>
      <c r="H580" s="48"/>
      <c r="I580" s="48"/>
      <c r="J580" s="48"/>
      <c r="K580" s="48"/>
      <c r="L580" s="48"/>
      <c r="M580" s="48"/>
      <c r="N580" s="48"/>
      <c r="O580" s="48"/>
      <c r="P580" s="48"/>
      <c r="Q580" s="48"/>
      <c r="R580" s="48"/>
      <c r="S580" s="48"/>
      <c r="T580" s="48"/>
      <c r="U580" s="48"/>
      <c r="V580" s="48"/>
      <c r="W580" s="48"/>
      <c r="X580" s="48"/>
      <c r="Y580" s="48"/>
      <c r="Z580" s="48"/>
    </row>
    <row r="581" spans="1:26" ht="14.25" customHeight="1" x14ac:dyDescent="0.2">
      <c r="A581" s="55"/>
      <c r="B581" s="48"/>
      <c r="C581" s="48"/>
      <c r="D581" s="56"/>
      <c r="E581" s="48"/>
      <c r="F581" s="48"/>
      <c r="G581" s="48"/>
      <c r="H581" s="48"/>
      <c r="I581" s="48"/>
      <c r="J581" s="48"/>
      <c r="K581" s="48"/>
      <c r="L581" s="48"/>
      <c r="M581" s="48"/>
      <c r="N581" s="48"/>
      <c r="O581" s="48"/>
      <c r="P581" s="48"/>
      <c r="Q581" s="48"/>
      <c r="R581" s="48"/>
      <c r="S581" s="48"/>
      <c r="T581" s="48"/>
      <c r="U581" s="48"/>
      <c r="V581" s="48"/>
      <c r="W581" s="48"/>
      <c r="X581" s="48"/>
      <c r="Y581" s="48"/>
      <c r="Z581" s="48"/>
    </row>
    <row r="582" spans="1:26" ht="14.25" customHeight="1" x14ac:dyDescent="0.2">
      <c r="A582" s="55"/>
      <c r="B582" s="48"/>
      <c r="C582" s="48"/>
      <c r="D582" s="56"/>
      <c r="E582" s="48"/>
      <c r="F582" s="48"/>
      <c r="G582" s="48"/>
      <c r="H582" s="48"/>
      <c r="I582" s="48"/>
      <c r="J582" s="48"/>
      <c r="K582" s="48"/>
      <c r="L582" s="48"/>
      <c r="M582" s="48"/>
      <c r="N582" s="48"/>
      <c r="O582" s="48"/>
      <c r="P582" s="48"/>
      <c r="Q582" s="48"/>
      <c r="R582" s="48"/>
      <c r="S582" s="48"/>
      <c r="T582" s="48"/>
      <c r="U582" s="48"/>
      <c r="V582" s="48"/>
      <c r="W582" s="48"/>
      <c r="X582" s="48"/>
      <c r="Y582" s="48"/>
      <c r="Z582" s="48"/>
    </row>
    <row r="583" spans="1:26" ht="14.25" customHeight="1" x14ac:dyDescent="0.2">
      <c r="A583" s="55"/>
      <c r="B583" s="48"/>
      <c r="C583" s="48"/>
      <c r="D583" s="56"/>
      <c r="E583" s="48"/>
      <c r="F583" s="48"/>
      <c r="G583" s="48"/>
      <c r="H583" s="48"/>
      <c r="I583" s="48"/>
      <c r="J583" s="48"/>
      <c r="K583" s="48"/>
      <c r="L583" s="48"/>
      <c r="M583" s="48"/>
      <c r="N583" s="48"/>
      <c r="O583" s="48"/>
      <c r="P583" s="48"/>
      <c r="Q583" s="48"/>
      <c r="R583" s="48"/>
      <c r="S583" s="48"/>
      <c r="T583" s="48"/>
      <c r="U583" s="48"/>
      <c r="V583" s="48"/>
      <c r="W583" s="48"/>
      <c r="X583" s="48"/>
      <c r="Y583" s="48"/>
      <c r="Z583" s="48"/>
    </row>
    <row r="584" spans="1:26" ht="14.25" customHeight="1" x14ac:dyDescent="0.2">
      <c r="A584" s="55"/>
      <c r="B584" s="48"/>
      <c r="C584" s="48"/>
      <c r="D584" s="56"/>
      <c r="E584" s="48"/>
      <c r="F584" s="48"/>
      <c r="G584" s="48"/>
      <c r="H584" s="48"/>
      <c r="I584" s="48"/>
      <c r="J584" s="48"/>
      <c r="K584" s="48"/>
      <c r="L584" s="48"/>
      <c r="M584" s="48"/>
      <c r="N584" s="48"/>
      <c r="O584" s="48"/>
      <c r="P584" s="48"/>
      <c r="Q584" s="48"/>
      <c r="R584" s="48"/>
      <c r="S584" s="48"/>
      <c r="T584" s="48"/>
      <c r="U584" s="48"/>
      <c r="V584" s="48"/>
      <c r="W584" s="48"/>
      <c r="X584" s="48"/>
      <c r="Y584" s="48"/>
      <c r="Z584" s="48"/>
    </row>
    <row r="585" spans="1:26" ht="14.25" customHeight="1" x14ac:dyDescent="0.2">
      <c r="A585" s="55"/>
      <c r="B585" s="48"/>
      <c r="C585" s="48"/>
      <c r="D585" s="56"/>
      <c r="E585" s="48"/>
      <c r="F585" s="48"/>
      <c r="G585" s="48"/>
      <c r="H585" s="48"/>
      <c r="I585" s="48"/>
      <c r="J585" s="48"/>
      <c r="K585" s="48"/>
      <c r="L585" s="48"/>
      <c r="M585" s="48"/>
      <c r="N585" s="48"/>
      <c r="O585" s="48"/>
      <c r="P585" s="48"/>
      <c r="Q585" s="48"/>
      <c r="R585" s="48"/>
      <c r="S585" s="48"/>
      <c r="T585" s="48"/>
      <c r="U585" s="48"/>
      <c r="V585" s="48"/>
      <c r="W585" s="48"/>
      <c r="X585" s="48"/>
      <c r="Y585" s="48"/>
      <c r="Z585" s="48"/>
    </row>
    <row r="586" spans="1:26" ht="14.25" customHeight="1" x14ac:dyDescent="0.2">
      <c r="A586" s="55"/>
      <c r="B586" s="48"/>
      <c r="C586" s="48"/>
      <c r="D586" s="56"/>
      <c r="E586" s="48"/>
      <c r="F586" s="48"/>
      <c r="G586" s="48"/>
      <c r="H586" s="48"/>
      <c r="I586" s="48"/>
      <c r="J586" s="48"/>
      <c r="K586" s="48"/>
      <c r="L586" s="48"/>
      <c r="M586" s="48"/>
      <c r="N586" s="48"/>
      <c r="O586" s="48"/>
      <c r="P586" s="48"/>
      <c r="Q586" s="48"/>
      <c r="R586" s="48"/>
      <c r="S586" s="48"/>
      <c r="T586" s="48"/>
      <c r="U586" s="48"/>
      <c r="V586" s="48"/>
      <c r="W586" s="48"/>
      <c r="X586" s="48"/>
      <c r="Y586" s="48"/>
      <c r="Z586" s="48"/>
    </row>
    <row r="587" spans="1:26" ht="14.25" customHeight="1" x14ac:dyDescent="0.2">
      <c r="A587" s="55"/>
      <c r="B587" s="48"/>
      <c r="C587" s="48"/>
      <c r="D587" s="56"/>
      <c r="E587" s="48"/>
      <c r="F587" s="48"/>
      <c r="G587" s="48"/>
      <c r="H587" s="48"/>
      <c r="I587" s="48"/>
      <c r="J587" s="48"/>
      <c r="K587" s="48"/>
      <c r="L587" s="48"/>
      <c r="M587" s="48"/>
      <c r="N587" s="48"/>
      <c r="O587" s="48"/>
      <c r="P587" s="48"/>
      <c r="Q587" s="48"/>
      <c r="R587" s="48"/>
      <c r="S587" s="48"/>
      <c r="T587" s="48"/>
      <c r="U587" s="48"/>
      <c r="V587" s="48"/>
      <c r="W587" s="48"/>
      <c r="X587" s="48"/>
      <c r="Y587" s="48"/>
      <c r="Z587" s="48"/>
    </row>
    <row r="588" spans="1:26" ht="14.25" customHeight="1" x14ac:dyDescent="0.2">
      <c r="A588" s="55"/>
      <c r="B588" s="48"/>
      <c r="C588" s="48"/>
      <c r="D588" s="56"/>
      <c r="E588" s="48"/>
      <c r="F588" s="48"/>
      <c r="G588" s="48"/>
      <c r="H588" s="48"/>
      <c r="I588" s="48"/>
      <c r="J588" s="48"/>
      <c r="K588" s="48"/>
      <c r="L588" s="48"/>
      <c r="M588" s="48"/>
      <c r="N588" s="48"/>
      <c r="O588" s="48"/>
      <c r="P588" s="48"/>
      <c r="Q588" s="48"/>
      <c r="R588" s="48"/>
      <c r="S588" s="48"/>
      <c r="T588" s="48"/>
      <c r="U588" s="48"/>
      <c r="V588" s="48"/>
      <c r="W588" s="48"/>
      <c r="X588" s="48"/>
      <c r="Y588" s="48"/>
      <c r="Z588" s="48"/>
    </row>
    <row r="589" spans="1:26" ht="14.25" customHeight="1" x14ac:dyDescent="0.2">
      <c r="A589" s="55"/>
      <c r="B589" s="48"/>
      <c r="C589" s="48"/>
      <c r="D589" s="56"/>
      <c r="E589" s="48"/>
      <c r="F589" s="48"/>
      <c r="G589" s="48"/>
      <c r="H589" s="48"/>
      <c r="I589" s="48"/>
      <c r="J589" s="48"/>
      <c r="K589" s="48"/>
      <c r="L589" s="48"/>
      <c r="M589" s="48"/>
      <c r="N589" s="48"/>
      <c r="O589" s="48"/>
      <c r="P589" s="48"/>
      <c r="Q589" s="48"/>
      <c r="R589" s="48"/>
      <c r="S589" s="48"/>
      <c r="T589" s="48"/>
      <c r="U589" s="48"/>
      <c r="V589" s="48"/>
      <c r="W589" s="48"/>
      <c r="X589" s="48"/>
      <c r="Y589" s="48"/>
      <c r="Z589" s="48"/>
    </row>
    <row r="590" spans="1:26" ht="14.25" customHeight="1" x14ac:dyDescent="0.2">
      <c r="A590" s="55"/>
      <c r="B590" s="48"/>
      <c r="C590" s="48"/>
      <c r="D590" s="56"/>
      <c r="E590" s="48"/>
      <c r="F590" s="48"/>
      <c r="G590" s="48"/>
      <c r="H590" s="48"/>
      <c r="I590" s="48"/>
      <c r="J590" s="48"/>
      <c r="K590" s="48"/>
      <c r="L590" s="48"/>
      <c r="M590" s="48"/>
      <c r="N590" s="48"/>
      <c r="O590" s="48"/>
      <c r="P590" s="48"/>
      <c r="Q590" s="48"/>
      <c r="R590" s="48"/>
      <c r="S590" s="48"/>
      <c r="T590" s="48"/>
      <c r="U590" s="48"/>
      <c r="V590" s="48"/>
      <c r="W590" s="48"/>
      <c r="X590" s="48"/>
      <c r="Y590" s="48"/>
      <c r="Z590" s="48"/>
    </row>
    <row r="591" spans="1:26" ht="14.25" customHeight="1" x14ac:dyDescent="0.2">
      <c r="A591" s="55"/>
      <c r="B591" s="48"/>
      <c r="C591" s="48"/>
      <c r="D591" s="56"/>
      <c r="E591" s="48"/>
      <c r="F591" s="48"/>
      <c r="G591" s="48"/>
      <c r="H591" s="48"/>
      <c r="I591" s="48"/>
      <c r="J591" s="48"/>
      <c r="K591" s="48"/>
      <c r="L591" s="48"/>
      <c r="M591" s="48"/>
      <c r="N591" s="48"/>
      <c r="O591" s="48"/>
      <c r="P591" s="48"/>
      <c r="Q591" s="48"/>
      <c r="R591" s="48"/>
      <c r="S591" s="48"/>
      <c r="T591" s="48"/>
      <c r="U591" s="48"/>
      <c r="V591" s="48"/>
      <c r="W591" s="48"/>
      <c r="X591" s="48"/>
      <c r="Y591" s="48"/>
      <c r="Z591" s="48"/>
    </row>
    <row r="592" spans="1:26" ht="14.25" customHeight="1" x14ac:dyDescent="0.2">
      <c r="A592" s="55"/>
      <c r="B592" s="48"/>
      <c r="C592" s="48"/>
      <c r="D592" s="56"/>
      <c r="E592" s="48"/>
      <c r="F592" s="48"/>
      <c r="G592" s="48"/>
      <c r="H592" s="48"/>
      <c r="I592" s="48"/>
      <c r="J592" s="48"/>
      <c r="K592" s="48"/>
      <c r="L592" s="48"/>
      <c r="M592" s="48"/>
      <c r="N592" s="48"/>
      <c r="O592" s="48"/>
      <c r="P592" s="48"/>
      <c r="Q592" s="48"/>
      <c r="R592" s="48"/>
      <c r="S592" s="48"/>
      <c r="T592" s="48"/>
      <c r="U592" s="48"/>
      <c r="V592" s="48"/>
      <c r="W592" s="48"/>
      <c r="X592" s="48"/>
      <c r="Y592" s="48"/>
      <c r="Z592" s="48"/>
    </row>
    <row r="593" spans="1:26" ht="14.25" customHeight="1" x14ac:dyDescent="0.2">
      <c r="A593" s="55"/>
      <c r="B593" s="48"/>
      <c r="C593" s="48"/>
      <c r="D593" s="56"/>
      <c r="E593" s="48"/>
      <c r="F593" s="48"/>
      <c r="G593" s="48"/>
      <c r="H593" s="48"/>
      <c r="I593" s="48"/>
      <c r="J593" s="48"/>
      <c r="K593" s="48"/>
      <c r="L593" s="48"/>
      <c r="M593" s="48"/>
      <c r="N593" s="48"/>
      <c r="O593" s="48"/>
      <c r="P593" s="48"/>
      <c r="Q593" s="48"/>
      <c r="R593" s="48"/>
      <c r="S593" s="48"/>
      <c r="T593" s="48"/>
      <c r="U593" s="48"/>
      <c r="V593" s="48"/>
      <c r="W593" s="48"/>
      <c r="X593" s="48"/>
      <c r="Y593" s="48"/>
      <c r="Z593" s="48"/>
    </row>
    <row r="594" spans="1:26" ht="14.25" customHeight="1" x14ac:dyDescent="0.2">
      <c r="A594" s="55"/>
      <c r="B594" s="48"/>
      <c r="C594" s="48"/>
      <c r="D594" s="56"/>
      <c r="E594" s="48"/>
      <c r="F594" s="48"/>
      <c r="G594" s="48"/>
      <c r="H594" s="48"/>
      <c r="I594" s="48"/>
      <c r="J594" s="48"/>
      <c r="K594" s="48"/>
      <c r="L594" s="48"/>
      <c r="M594" s="48"/>
      <c r="N594" s="48"/>
      <c r="O594" s="48"/>
      <c r="P594" s="48"/>
      <c r="Q594" s="48"/>
      <c r="R594" s="48"/>
      <c r="S594" s="48"/>
      <c r="T594" s="48"/>
      <c r="U594" s="48"/>
      <c r="V594" s="48"/>
      <c r="W594" s="48"/>
      <c r="X594" s="48"/>
      <c r="Y594" s="48"/>
      <c r="Z594" s="48"/>
    </row>
    <row r="595" spans="1:26" ht="14.25" customHeight="1" x14ac:dyDescent="0.2">
      <c r="A595" s="55"/>
      <c r="B595" s="48"/>
      <c r="C595" s="48"/>
      <c r="D595" s="56"/>
      <c r="E595" s="48"/>
      <c r="F595" s="48"/>
      <c r="G595" s="48"/>
      <c r="H595" s="48"/>
      <c r="I595" s="48"/>
      <c r="J595" s="48"/>
      <c r="K595" s="48"/>
      <c r="L595" s="48"/>
      <c r="M595" s="48"/>
      <c r="N595" s="48"/>
      <c r="O595" s="48"/>
      <c r="P595" s="48"/>
      <c r="Q595" s="48"/>
      <c r="R595" s="48"/>
      <c r="S595" s="48"/>
      <c r="T595" s="48"/>
      <c r="U595" s="48"/>
      <c r="V595" s="48"/>
      <c r="W595" s="48"/>
      <c r="X595" s="48"/>
      <c r="Y595" s="48"/>
      <c r="Z595" s="48"/>
    </row>
    <row r="596" spans="1:26" ht="14.25" customHeight="1" x14ac:dyDescent="0.2">
      <c r="A596" s="55"/>
      <c r="B596" s="48"/>
      <c r="C596" s="48"/>
      <c r="D596" s="56"/>
      <c r="E596" s="48"/>
      <c r="F596" s="48"/>
      <c r="G596" s="48"/>
      <c r="H596" s="48"/>
      <c r="I596" s="48"/>
      <c r="J596" s="48"/>
      <c r="K596" s="48"/>
      <c r="L596" s="48"/>
      <c r="M596" s="48"/>
      <c r="N596" s="48"/>
      <c r="O596" s="48"/>
      <c r="P596" s="48"/>
      <c r="Q596" s="48"/>
      <c r="R596" s="48"/>
      <c r="S596" s="48"/>
      <c r="T596" s="48"/>
      <c r="U596" s="48"/>
      <c r="V596" s="48"/>
      <c r="W596" s="48"/>
      <c r="X596" s="48"/>
      <c r="Y596" s="48"/>
      <c r="Z596" s="48"/>
    </row>
    <row r="597" spans="1:26" ht="14.25" customHeight="1" x14ac:dyDescent="0.2">
      <c r="A597" s="55"/>
      <c r="B597" s="48"/>
      <c r="C597" s="48"/>
      <c r="D597" s="56"/>
      <c r="E597" s="48"/>
      <c r="F597" s="48"/>
      <c r="G597" s="48"/>
      <c r="H597" s="48"/>
      <c r="I597" s="48"/>
      <c r="J597" s="48"/>
      <c r="K597" s="48"/>
      <c r="L597" s="48"/>
      <c r="M597" s="48"/>
      <c r="N597" s="48"/>
      <c r="O597" s="48"/>
      <c r="P597" s="48"/>
      <c r="Q597" s="48"/>
      <c r="R597" s="48"/>
      <c r="S597" s="48"/>
      <c r="T597" s="48"/>
      <c r="U597" s="48"/>
      <c r="V597" s="48"/>
      <c r="W597" s="48"/>
      <c r="X597" s="48"/>
      <c r="Y597" s="48"/>
      <c r="Z597" s="48"/>
    </row>
    <row r="598" spans="1:26" ht="14.25" customHeight="1" x14ac:dyDescent="0.2">
      <c r="A598" s="55"/>
      <c r="B598" s="48"/>
      <c r="C598" s="48"/>
      <c r="D598" s="56"/>
      <c r="E598" s="48"/>
      <c r="F598" s="48"/>
      <c r="G598" s="48"/>
      <c r="H598" s="48"/>
      <c r="I598" s="48"/>
      <c r="J598" s="48"/>
      <c r="K598" s="48"/>
      <c r="L598" s="48"/>
      <c r="M598" s="48"/>
      <c r="N598" s="48"/>
      <c r="O598" s="48"/>
      <c r="P598" s="48"/>
      <c r="Q598" s="48"/>
      <c r="R598" s="48"/>
      <c r="S598" s="48"/>
      <c r="T598" s="48"/>
      <c r="U598" s="48"/>
      <c r="V598" s="48"/>
      <c r="W598" s="48"/>
      <c r="X598" s="48"/>
      <c r="Y598" s="48"/>
      <c r="Z598" s="48"/>
    </row>
    <row r="599" spans="1:26" ht="14.25" customHeight="1" x14ac:dyDescent="0.2">
      <c r="A599" s="55"/>
      <c r="B599" s="48"/>
      <c r="C599" s="48"/>
      <c r="D599" s="56"/>
      <c r="E599" s="48"/>
      <c r="F599" s="48"/>
      <c r="G599" s="48"/>
      <c r="H599" s="48"/>
      <c r="I599" s="48"/>
      <c r="J599" s="48"/>
      <c r="K599" s="48"/>
      <c r="L599" s="48"/>
      <c r="M599" s="48"/>
      <c r="N599" s="48"/>
      <c r="O599" s="48"/>
      <c r="P599" s="48"/>
      <c r="Q599" s="48"/>
      <c r="R599" s="48"/>
      <c r="S599" s="48"/>
      <c r="T599" s="48"/>
      <c r="U599" s="48"/>
      <c r="V599" s="48"/>
      <c r="W599" s="48"/>
      <c r="X599" s="48"/>
      <c r="Y599" s="48"/>
      <c r="Z599" s="48"/>
    </row>
    <row r="600" spans="1:26" ht="14.25" customHeight="1" x14ac:dyDescent="0.2">
      <c r="A600" s="55"/>
      <c r="B600" s="48"/>
      <c r="C600" s="48"/>
      <c r="D600" s="56"/>
      <c r="E600" s="48"/>
      <c r="F600" s="48"/>
      <c r="G600" s="48"/>
      <c r="H600" s="48"/>
      <c r="I600" s="48"/>
      <c r="J600" s="48"/>
      <c r="K600" s="48"/>
      <c r="L600" s="48"/>
      <c r="M600" s="48"/>
      <c r="N600" s="48"/>
      <c r="O600" s="48"/>
      <c r="P600" s="48"/>
      <c r="Q600" s="48"/>
      <c r="R600" s="48"/>
      <c r="S600" s="48"/>
      <c r="T600" s="48"/>
      <c r="U600" s="48"/>
      <c r="V600" s="48"/>
      <c r="W600" s="48"/>
      <c r="X600" s="48"/>
      <c r="Y600" s="48"/>
      <c r="Z600" s="48"/>
    </row>
    <row r="601" spans="1:26" ht="14.25" customHeight="1" x14ac:dyDescent="0.2">
      <c r="A601" s="55"/>
      <c r="B601" s="48"/>
      <c r="C601" s="48"/>
      <c r="D601" s="56"/>
      <c r="E601" s="48"/>
      <c r="F601" s="48"/>
      <c r="G601" s="48"/>
      <c r="H601" s="48"/>
      <c r="I601" s="48"/>
      <c r="J601" s="48"/>
      <c r="K601" s="48"/>
      <c r="L601" s="48"/>
      <c r="M601" s="48"/>
      <c r="N601" s="48"/>
      <c r="O601" s="48"/>
      <c r="P601" s="48"/>
      <c r="Q601" s="48"/>
      <c r="R601" s="48"/>
      <c r="S601" s="48"/>
      <c r="T601" s="48"/>
      <c r="U601" s="48"/>
      <c r="V601" s="48"/>
      <c r="W601" s="48"/>
      <c r="X601" s="48"/>
      <c r="Y601" s="48"/>
      <c r="Z601" s="48"/>
    </row>
    <row r="602" spans="1:26" ht="14.25" customHeight="1" x14ac:dyDescent="0.2">
      <c r="A602" s="55"/>
      <c r="B602" s="48"/>
      <c r="C602" s="48"/>
      <c r="D602" s="56"/>
      <c r="E602" s="48"/>
      <c r="F602" s="48"/>
      <c r="G602" s="48"/>
      <c r="H602" s="48"/>
      <c r="I602" s="48"/>
      <c r="J602" s="48"/>
      <c r="K602" s="48"/>
      <c r="L602" s="48"/>
      <c r="M602" s="48"/>
      <c r="N602" s="48"/>
      <c r="O602" s="48"/>
      <c r="P602" s="48"/>
      <c r="Q602" s="48"/>
      <c r="R602" s="48"/>
      <c r="S602" s="48"/>
      <c r="T602" s="48"/>
      <c r="U602" s="48"/>
      <c r="V602" s="48"/>
      <c r="W602" s="48"/>
      <c r="X602" s="48"/>
      <c r="Y602" s="48"/>
      <c r="Z602" s="48"/>
    </row>
    <row r="603" spans="1:26" ht="14.25" customHeight="1" x14ac:dyDescent="0.2">
      <c r="A603" s="55"/>
      <c r="B603" s="48"/>
      <c r="C603" s="48"/>
      <c r="D603" s="56"/>
      <c r="E603" s="48"/>
      <c r="F603" s="48"/>
      <c r="G603" s="48"/>
      <c r="H603" s="48"/>
      <c r="I603" s="48"/>
      <c r="J603" s="48"/>
      <c r="K603" s="48"/>
      <c r="L603" s="48"/>
      <c r="M603" s="48"/>
      <c r="N603" s="48"/>
      <c r="O603" s="48"/>
      <c r="P603" s="48"/>
      <c r="Q603" s="48"/>
      <c r="R603" s="48"/>
      <c r="S603" s="48"/>
      <c r="T603" s="48"/>
      <c r="U603" s="48"/>
      <c r="V603" s="48"/>
      <c r="W603" s="48"/>
      <c r="X603" s="48"/>
      <c r="Y603" s="48"/>
      <c r="Z603" s="48"/>
    </row>
    <row r="604" spans="1:26" ht="14.25" customHeight="1" x14ac:dyDescent="0.2">
      <c r="A604" s="55"/>
      <c r="B604" s="48"/>
      <c r="C604" s="48"/>
      <c r="D604" s="56"/>
      <c r="E604" s="48"/>
      <c r="F604" s="48"/>
      <c r="G604" s="48"/>
      <c r="H604" s="48"/>
      <c r="I604" s="48"/>
      <c r="J604" s="48"/>
      <c r="K604" s="48"/>
      <c r="L604" s="48"/>
      <c r="M604" s="48"/>
      <c r="N604" s="48"/>
      <c r="O604" s="48"/>
      <c r="P604" s="48"/>
      <c r="Q604" s="48"/>
      <c r="R604" s="48"/>
      <c r="S604" s="48"/>
      <c r="T604" s="48"/>
      <c r="U604" s="48"/>
      <c r="V604" s="48"/>
      <c r="W604" s="48"/>
      <c r="X604" s="48"/>
      <c r="Y604" s="48"/>
      <c r="Z604" s="48"/>
    </row>
    <row r="605" spans="1:26" ht="14.25" customHeight="1" x14ac:dyDescent="0.2">
      <c r="A605" s="55"/>
      <c r="B605" s="48"/>
      <c r="C605" s="48"/>
      <c r="D605" s="56"/>
      <c r="E605" s="48"/>
      <c r="F605" s="48"/>
      <c r="G605" s="48"/>
      <c r="H605" s="48"/>
      <c r="I605" s="48"/>
      <c r="J605" s="48"/>
      <c r="K605" s="48"/>
      <c r="L605" s="48"/>
      <c r="M605" s="48"/>
      <c r="N605" s="48"/>
      <c r="O605" s="48"/>
      <c r="P605" s="48"/>
      <c r="Q605" s="48"/>
      <c r="R605" s="48"/>
      <c r="S605" s="48"/>
      <c r="T605" s="48"/>
      <c r="U605" s="48"/>
      <c r="V605" s="48"/>
      <c r="W605" s="48"/>
      <c r="X605" s="48"/>
      <c r="Y605" s="48"/>
      <c r="Z605" s="48"/>
    </row>
    <row r="606" spans="1:26" ht="14.25" customHeight="1" x14ac:dyDescent="0.2">
      <c r="A606" s="55"/>
      <c r="B606" s="48"/>
      <c r="C606" s="48"/>
      <c r="D606" s="56"/>
      <c r="E606" s="48"/>
      <c r="F606" s="48"/>
      <c r="G606" s="48"/>
      <c r="H606" s="48"/>
      <c r="I606" s="48"/>
      <c r="J606" s="48"/>
      <c r="K606" s="48"/>
      <c r="L606" s="48"/>
      <c r="M606" s="48"/>
      <c r="N606" s="48"/>
      <c r="O606" s="48"/>
      <c r="P606" s="48"/>
      <c r="Q606" s="48"/>
      <c r="R606" s="48"/>
      <c r="S606" s="48"/>
      <c r="T606" s="48"/>
      <c r="U606" s="48"/>
      <c r="V606" s="48"/>
      <c r="W606" s="48"/>
      <c r="X606" s="48"/>
      <c r="Y606" s="48"/>
      <c r="Z606" s="48"/>
    </row>
    <row r="607" spans="1:26" ht="14.25" customHeight="1" x14ac:dyDescent="0.2">
      <c r="A607" s="55"/>
      <c r="B607" s="48"/>
      <c r="C607" s="48"/>
      <c r="D607" s="56"/>
      <c r="E607" s="48"/>
      <c r="F607" s="48"/>
      <c r="G607" s="48"/>
      <c r="H607" s="48"/>
      <c r="I607" s="48"/>
      <c r="J607" s="48"/>
      <c r="K607" s="48"/>
      <c r="L607" s="48"/>
      <c r="M607" s="48"/>
      <c r="N607" s="48"/>
      <c r="O607" s="48"/>
      <c r="P607" s="48"/>
      <c r="Q607" s="48"/>
      <c r="R607" s="48"/>
      <c r="S607" s="48"/>
      <c r="T607" s="48"/>
      <c r="U607" s="48"/>
      <c r="V607" s="48"/>
      <c r="W607" s="48"/>
      <c r="X607" s="48"/>
      <c r="Y607" s="48"/>
      <c r="Z607" s="48"/>
    </row>
    <row r="608" spans="1:26" ht="14.25" customHeight="1" x14ac:dyDescent="0.2">
      <c r="A608" s="55"/>
      <c r="B608" s="48"/>
      <c r="C608" s="48"/>
      <c r="D608" s="56"/>
      <c r="E608" s="48"/>
      <c r="F608" s="48"/>
      <c r="G608" s="48"/>
      <c r="H608" s="48"/>
      <c r="I608" s="48"/>
      <c r="J608" s="48"/>
      <c r="K608" s="48"/>
      <c r="L608" s="48"/>
      <c r="M608" s="48"/>
      <c r="N608" s="48"/>
      <c r="O608" s="48"/>
      <c r="P608" s="48"/>
      <c r="Q608" s="48"/>
      <c r="R608" s="48"/>
      <c r="S608" s="48"/>
      <c r="T608" s="48"/>
      <c r="U608" s="48"/>
      <c r="V608" s="48"/>
      <c r="W608" s="48"/>
      <c r="X608" s="48"/>
      <c r="Y608" s="48"/>
      <c r="Z608" s="48"/>
    </row>
    <row r="609" spans="1:26" ht="14.25" customHeight="1" x14ac:dyDescent="0.2">
      <c r="A609" s="55"/>
      <c r="B609" s="48"/>
      <c r="C609" s="48"/>
      <c r="D609" s="56"/>
      <c r="E609" s="48"/>
      <c r="F609" s="48"/>
      <c r="G609" s="48"/>
      <c r="H609" s="48"/>
      <c r="I609" s="48"/>
      <c r="J609" s="48"/>
      <c r="K609" s="48"/>
      <c r="L609" s="48"/>
      <c r="M609" s="48"/>
      <c r="N609" s="48"/>
      <c r="O609" s="48"/>
      <c r="P609" s="48"/>
      <c r="Q609" s="48"/>
      <c r="R609" s="48"/>
      <c r="S609" s="48"/>
      <c r="T609" s="48"/>
      <c r="U609" s="48"/>
      <c r="V609" s="48"/>
      <c r="W609" s="48"/>
      <c r="X609" s="48"/>
      <c r="Y609" s="48"/>
      <c r="Z609" s="48"/>
    </row>
    <row r="610" spans="1:26" ht="14.25" customHeight="1" x14ac:dyDescent="0.2">
      <c r="A610" s="55"/>
      <c r="B610" s="48"/>
      <c r="C610" s="48"/>
      <c r="D610" s="56"/>
      <c r="E610" s="48"/>
      <c r="F610" s="48"/>
      <c r="G610" s="48"/>
      <c r="H610" s="48"/>
      <c r="I610" s="48"/>
      <c r="J610" s="48"/>
      <c r="K610" s="48"/>
      <c r="L610" s="48"/>
      <c r="M610" s="48"/>
      <c r="N610" s="48"/>
      <c r="O610" s="48"/>
      <c r="P610" s="48"/>
      <c r="Q610" s="48"/>
      <c r="R610" s="48"/>
      <c r="S610" s="48"/>
      <c r="T610" s="48"/>
      <c r="U610" s="48"/>
      <c r="V610" s="48"/>
      <c r="W610" s="48"/>
      <c r="X610" s="48"/>
      <c r="Y610" s="48"/>
      <c r="Z610" s="48"/>
    </row>
    <row r="611" spans="1:26" ht="14.25" customHeight="1" x14ac:dyDescent="0.2">
      <c r="A611" s="55"/>
      <c r="B611" s="48"/>
      <c r="C611" s="48"/>
      <c r="D611" s="56"/>
      <c r="E611" s="48"/>
      <c r="F611" s="48"/>
      <c r="G611" s="48"/>
      <c r="H611" s="48"/>
      <c r="I611" s="48"/>
      <c r="J611" s="48"/>
      <c r="K611" s="48"/>
      <c r="L611" s="48"/>
      <c r="M611" s="48"/>
      <c r="N611" s="48"/>
      <c r="O611" s="48"/>
      <c r="P611" s="48"/>
      <c r="Q611" s="48"/>
      <c r="R611" s="48"/>
      <c r="S611" s="48"/>
      <c r="T611" s="48"/>
      <c r="U611" s="48"/>
      <c r="V611" s="48"/>
      <c r="W611" s="48"/>
      <c r="X611" s="48"/>
      <c r="Y611" s="48"/>
      <c r="Z611" s="48"/>
    </row>
    <row r="612" spans="1:26" ht="14.25" customHeight="1" x14ac:dyDescent="0.2">
      <c r="A612" s="55"/>
      <c r="B612" s="48"/>
      <c r="C612" s="48"/>
      <c r="D612" s="56"/>
      <c r="E612" s="48"/>
      <c r="F612" s="48"/>
      <c r="G612" s="48"/>
      <c r="H612" s="48"/>
      <c r="I612" s="48"/>
      <c r="J612" s="48"/>
      <c r="K612" s="48"/>
      <c r="L612" s="48"/>
      <c r="M612" s="48"/>
      <c r="N612" s="48"/>
      <c r="O612" s="48"/>
      <c r="P612" s="48"/>
      <c r="Q612" s="48"/>
      <c r="R612" s="48"/>
      <c r="S612" s="48"/>
      <c r="T612" s="48"/>
      <c r="U612" s="48"/>
      <c r="V612" s="48"/>
      <c r="W612" s="48"/>
      <c r="X612" s="48"/>
      <c r="Y612" s="48"/>
      <c r="Z612" s="48"/>
    </row>
    <row r="613" spans="1:26" ht="14.25" customHeight="1" x14ac:dyDescent="0.2">
      <c r="A613" s="55"/>
      <c r="B613" s="48"/>
      <c r="C613" s="48"/>
      <c r="D613" s="56"/>
      <c r="E613" s="48"/>
      <c r="F613" s="48"/>
      <c r="G613" s="48"/>
      <c r="H613" s="48"/>
      <c r="I613" s="48"/>
      <c r="J613" s="48"/>
      <c r="K613" s="48"/>
      <c r="L613" s="48"/>
      <c r="M613" s="48"/>
      <c r="N613" s="48"/>
      <c r="O613" s="48"/>
      <c r="P613" s="48"/>
      <c r="Q613" s="48"/>
      <c r="R613" s="48"/>
      <c r="S613" s="48"/>
      <c r="T613" s="48"/>
      <c r="U613" s="48"/>
      <c r="V613" s="48"/>
      <c r="W613" s="48"/>
      <c r="X613" s="48"/>
      <c r="Y613" s="48"/>
      <c r="Z613" s="48"/>
    </row>
    <row r="614" spans="1:26" ht="14.25" customHeight="1" x14ac:dyDescent="0.2">
      <c r="A614" s="55"/>
      <c r="B614" s="48"/>
      <c r="C614" s="48"/>
      <c r="D614" s="56"/>
      <c r="E614" s="48"/>
      <c r="F614" s="48"/>
      <c r="G614" s="48"/>
      <c r="H614" s="48"/>
      <c r="I614" s="48"/>
      <c r="J614" s="48"/>
      <c r="K614" s="48"/>
      <c r="L614" s="48"/>
      <c r="M614" s="48"/>
      <c r="N614" s="48"/>
      <c r="O614" s="48"/>
      <c r="P614" s="48"/>
      <c r="Q614" s="48"/>
      <c r="R614" s="48"/>
      <c r="S614" s="48"/>
      <c r="T614" s="48"/>
      <c r="U614" s="48"/>
      <c r="V614" s="48"/>
      <c r="W614" s="48"/>
      <c r="X614" s="48"/>
      <c r="Y614" s="48"/>
      <c r="Z614" s="48"/>
    </row>
    <row r="615" spans="1:26" ht="14.25" customHeight="1" x14ac:dyDescent="0.2">
      <c r="A615" s="55"/>
      <c r="B615" s="48"/>
      <c r="C615" s="48"/>
      <c r="D615" s="56"/>
      <c r="E615" s="48"/>
      <c r="F615" s="48"/>
      <c r="G615" s="48"/>
      <c r="H615" s="48"/>
      <c r="I615" s="48"/>
      <c r="J615" s="48"/>
      <c r="K615" s="48"/>
      <c r="L615" s="48"/>
      <c r="M615" s="48"/>
      <c r="N615" s="48"/>
      <c r="O615" s="48"/>
      <c r="P615" s="48"/>
      <c r="Q615" s="48"/>
      <c r="R615" s="48"/>
      <c r="S615" s="48"/>
      <c r="T615" s="48"/>
      <c r="U615" s="48"/>
      <c r="V615" s="48"/>
      <c r="W615" s="48"/>
      <c r="X615" s="48"/>
      <c r="Y615" s="48"/>
      <c r="Z615" s="48"/>
    </row>
    <row r="616" spans="1:26" ht="14.25" customHeight="1" x14ac:dyDescent="0.2">
      <c r="A616" s="55"/>
      <c r="B616" s="48"/>
      <c r="C616" s="48"/>
      <c r="D616" s="56"/>
      <c r="E616" s="48"/>
      <c r="F616" s="48"/>
      <c r="G616" s="48"/>
      <c r="H616" s="48"/>
      <c r="I616" s="48"/>
      <c r="J616" s="48"/>
      <c r="K616" s="48"/>
      <c r="L616" s="48"/>
      <c r="M616" s="48"/>
      <c r="N616" s="48"/>
      <c r="O616" s="48"/>
      <c r="P616" s="48"/>
      <c r="Q616" s="48"/>
      <c r="R616" s="48"/>
      <c r="S616" s="48"/>
      <c r="T616" s="48"/>
      <c r="U616" s="48"/>
      <c r="V616" s="48"/>
      <c r="W616" s="48"/>
      <c r="X616" s="48"/>
      <c r="Y616" s="48"/>
      <c r="Z616" s="48"/>
    </row>
    <row r="617" spans="1:26" ht="14.25" customHeight="1" x14ac:dyDescent="0.2">
      <c r="A617" s="55"/>
      <c r="B617" s="48"/>
      <c r="C617" s="48"/>
      <c r="D617" s="56"/>
      <c r="E617" s="48"/>
      <c r="F617" s="48"/>
      <c r="G617" s="48"/>
      <c r="H617" s="48"/>
      <c r="I617" s="48"/>
      <c r="J617" s="48"/>
      <c r="K617" s="48"/>
      <c r="L617" s="48"/>
      <c r="M617" s="48"/>
      <c r="N617" s="48"/>
      <c r="O617" s="48"/>
      <c r="P617" s="48"/>
      <c r="Q617" s="48"/>
      <c r="R617" s="48"/>
      <c r="S617" s="48"/>
      <c r="T617" s="48"/>
      <c r="U617" s="48"/>
      <c r="V617" s="48"/>
      <c r="W617" s="48"/>
      <c r="X617" s="48"/>
      <c r="Y617" s="48"/>
      <c r="Z617" s="48"/>
    </row>
    <row r="618" spans="1:26" ht="14.25" customHeight="1" x14ac:dyDescent="0.2">
      <c r="A618" s="55"/>
      <c r="B618" s="48"/>
      <c r="C618" s="48"/>
      <c r="D618" s="56"/>
      <c r="E618" s="48"/>
      <c r="F618" s="48"/>
      <c r="G618" s="48"/>
      <c r="H618" s="48"/>
      <c r="I618" s="48"/>
      <c r="J618" s="48"/>
      <c r="K618" s="48"/>
      <c r="L618" s="48"/>
      <c r="M618" s="48"/>
      <c r="N618" s="48"/>
      <c r="O618" s="48"/>
      <c r="P618" s="48"/>
      <c r="Q618" s="48"/>
      <c r="R618" s="48"/>
      <c r="S618" s="48"/>
      <c r="T618" s="48"/>
      <c r="U618" s="48"/>
      <c r="V618" s="48"/>
      <c r="W618" s="48"/>
      <c r="X618" s="48"/>
      <c r="Y618" s="48"/>
      <c r="Z618" s="48"/>
    </row>
    <row r="619" spans="1:26" ht="14.25" customHeight="1" x14ac:dyDescent="0.2">
      <c r="A619" s="55"/>
      <c r="B619" s="48"/>
      <c r="C619" s="48"/>
      <c r="D619" s="56"/>
      <c r="E619" s="48"/>
      <c r="F619" s="48"/>
      <c r="G619" s="48"/>
      <c r="H619" s="48"/>
      <c r="I619" s="48"/>
      <c r="J619" s="48"/>
      <c r="K619" s="48"/>
      <c r="L619" s="48"/>
      <c r="M619" s="48"/>
      <c r="N619" s="48"/>
      <c r="O619" s="48"/>
      <c r="P619" s="48"/>
      <c r="Q619" s="48"/>
      <c r="R619" s="48"/>
      <c r="S619" s="48"/>
      <c r="T619" s="48"/>
      <c r="U619" s="48"/>
      <c r="V619" s="48"/>
      <c r="W619" s="48"/>
      <c r="X619" s="48"/>
      <c r="Y619" s="48"/>
      <c r="Z619" s="48"/>
    </row>
    <row r="620" spans="1:26" ht="14.25" customHeight="1" x14ac:dyDescent="0.2">
      <c r="A620" s="55"/>
      <c r="B620" s="48"/>
      <c r="C620" s="48"/>
      <c r="D620" s="56"/>
      <c r="E620" s="48"/>
      <c r="F620" s="48"/>
      <c r="G620" s="48"/>
      <c r="H620" s="48"/>
      <c r="I620" s="48"/>
      <c r="J620" s="48"/>
      <c r="K620" s="48"/>
      <c r="L620" s="48"/>
      <c r="M620" s="48"/>
      <c r="N620" s="48"/>
      <c r="O620" s="48"/>
      <c r="P620" s="48"/>
      <c r="Q620" s="48"/>
      <c r="R620" s="48"/>
      <c r="S620" s="48"/>
      <c r="T620" s="48"/>
      <c r="U620" s="48"/>
      <c r="V620" s="48"/>
      <c r="W620" s="48"/>
      <c r="X620" s="48"/>
      <c r="Y620" s="48"/>
      <c r="Z620" s="48"/>
    </row>
    <row r="621" spans="1:26" ht="14.25" customHeight="1" x14ac:dyDescent="0.2">
      <c r="A621" s="55"/>
      <c r="B621" s="48"/>
      <c r="C621" s="48"/>
      <c r="D621" s="56"/>
      <c r="E621" s="48"/>
      <c r="F621" s="48"/>
      <c r="G621" s="48"/>
      <c r="H621" s="48"/>
      <c r="I621" s="48"/>
      <c r="J621" s="48"/>
      <c r="K621" s="48"/>
      <c r="L621" s="48"/>
      <c r="M621" s="48"/>
      <c r="N621" s="48"/>
      <c r="O621" s="48"/>
      <c r="P621" s="48"/>
      <c r="Q621" s="48"/>
      <c r="R621" s="48"/>
      <c r="S621" s="48"/>
      <c r="T621" s="48"/>
      <c r="U621" s="48"/>
      <c r="V621" s="48"/>
      <c r="W621" s="48"/>
      <c r="X621" s="48"/>
      <c r="Y621" s="48"/>
      <c r="Z621" s="48"/>
    </row>
    <row r="622" spans="1:26" ht="14.25" customHeight="1" x14ac:dyDescent="0.2">
      <c r="A622" s="55"/>
      <c r="B622" s="48"/>
      <c r="C622" s="48"/>
      <c r="D622" s="56"/>
      <c r="E622" s="48"/>
      <c r="F622" s="48"/>
      <c r="G622" s="48"/>
      <c r="H622" s="48"/>
      <c r="I622" s="48"/>
      <c r="J622" s="48"/>
      <c r="K622" s="48"/>
      <c r="L622" s="48"/>
      <c r="M622" s="48"/>
      <c r="N622" s="48"/>
      <c r="O622" s="48"/>
      <c r="P622" s="48"/>
      <c r="Q622" s="48"/>
      <c r="R622" s="48"/>
      <c r="S622" s="48"/>
      <c r="T622" s="48"/>
      <c r="U622" s="48"/>
      <c r="V622" s="48"/>
      <c r="W622" s="48"/>
      <c r="X622" s="48"/>
      <c r="Y622" s="48"/>
      <c r="Z622" s="48"/>
    </row>
    <row r="623" spans="1:26" ht="14.25" customHeight="1" x14ac:dyDescent="0.2">
      <c r="A623" s="55"/>
      <c r="B623" s="48"/>
      <c r="C623" s="48"/>
      <c r="D623" s="56"/>
      <c r="E623" s="48"/>
      <c r="F623" s="48"/>
      <c r="G623" s="48"/>
      <c r="H623" s="48"/>
      <c r="I623" s="48"/>
      <c r="J623" s="48"/>
      <c r="K623" s="48"/>
      <c r="L623" s="48"/>
      <c r="M623" s="48"/>
      <c r="N623" s="48"/>
      <c r="O623" s="48"/>
      <c r="P623" s="48"/>
      <c r="Q623" s="48"/>
      <c r="R623" s="48"/>
      <c r="S623" s="48"/>
      <c r="T623" s="48"/>
      <c r="U623" s="48"/>
      <c r="V623" s="48"/>
      <c r="W623" s="48"/>
      <c r="X623" s="48"/>
      <c r="Y623" s="48"/>
      <c r="Z623" s="48"/>
    </row>
    <row r="624" spans="1:26" ht="14.25" customHeight="1" x14ac:dyDescent="0.2">
      <c r="A624" s="55"/>
      <c r="B624" s="48"/>
      <c r="C624" s="48"/>
      <c r="D624" s="56"/>
      <c r="E624" s="48"/>
      <c r="F624" s="48"/>
      <c r="G624" s="48"/>
      <c r="H624" s="48"/>
      <c r="I624" s="48"/>
      <c r="J624" s="48"/>
      <c r="K624" s="48"/>
      <c r="L624" s="48"/>
      <c r="M624" s="48"/>
      <c r="N624" s="48"/>
      <c r="O624" s="48"/>
      <c r="P624" s="48"/>
      <c r="Q624" s="48"/>
      <c r="R624" s="48"/>
      <c r="S624" s="48"/>
      <c r="T624" s="48"/>
      <c r="U624" s="48"/>
      <c r="V624" s="48"/>
      <c r="W624" s="48"/>
      <c r="X624" s="48"/>
      <c r="Y624" s="48"/>
      <c r="Z624" s="48"/>
    </row>
    <row r="625" spans="1:26" ht="14.25" customHeight="1" x14ac:dyDescent="0.2">
      <c r="A625" s="55"/>
      <c r="B625" s="48"/>
      <c r="C625" s="48"/>
      <c r="D625" s="56"/>
      <c r="E625" s="48"/>
      <c r="F625" s="48"/>
      <c r="G625" s="48"/>
      <c r="H625" s="48"/>
      <c r="I625" s="48"/>
      <c r="J625" s="48"/>
      <c r="K625" s="48"/>
      <c r="L625" s="48"/>
      <c r="M625" s="48"/>
      <c r="N625" s="48"/>
      <c r="O625" s="48"/>
      <c r="P625" s="48"/>
      <c r="Q625" s="48"/>
      <c r="R625" s="48"/>
      <c r="S625" s="48"/>
      <c r="T625" s="48"/>
      <c r="U625" s="48"/>
      <c r="V625" s="48"/>
      <c r="W625" s="48"/>
      <c r="X625" s="48"/>
      <c r="Y625" s="48"/>
      <c r="Z625" s="48"/>
    </row>
    <row r="626" spans="1:26" ht="14.25" customHeight="1" x14ac:dyDescent="0.2">
      <c r="A626" s="55"/>
      <c r="B626" s="48"/>
      <c r="C626" s="48"/>
      <c r="D626" s="56"/>
      <c r="E626" s="48"/>
      <c r="F626" s="48"/>
      <c r="G626" s="48"/>
      <c r="H626" s="48"/>
      <c r="I626" s="48"/>
      <c r="J626" s="48"/>
      <c r="K626" s="48"/>
      <c r="L626" s="48"/>
      <c r="M626" s="48"/>
      <c r="N626" s="48"/>
      <c r="O626" s="48"/>
      <c r="P626" s="48"/>
      <c r="Q626" s="48"/>
      <c r="R626" s="48"/>
      <c r="S626" s="48"/>
      <c r="T626" s="48"/>
      <c r="U626" s="48"/>
      <c r="V626" s="48"/>
      <c r="W626" s="48"/>
      <c r="X626" s="48"/>
      <c r="Y626" s="48"/>
      <c r="Z626" s="48"/>
    </row>
    <row r="627" spans="1:26" ht="14.25" customHeight="1" x14ac:dyDescent="0.2">
      <c r="A627" s="55"/>
      <c r="B627" s="48"/>
      <c r="C627" s="48"/>
      <c r="D627" s="56"/>
      <c r="E627" s="48"/>
      <c r="F627" s="48"/>
      <c r="G627" s="48"/>
      <c r="H627" s="48"/>
      <c r="I627" s="48"/>
      <c r="J627" s="48"/>
      <c r="K627" s="48"/>
      <c r="L627" s="48"/>
      <c r="M627" s="48"/>
      <c r="N627" s="48"/>
      <c r="O627" s="48"/>
      <c r="P627" s="48"/>
      <c r="Q627" s="48"/>
      <c r="R627" s="48"/>
      <c r="S627" s="48"/>
      <c r="T627" s="48"/>
      <c r="U627" s="48"/>
      <c r="V627" s="48"/>
      <c r="W627" s="48"/>
      <c r="X627" s="48"/>
      <c r="Y627" s="48"/>
      <c r="Z627" s="48"/>
    </row>
    <row r="628" spans="1:26" ht="14.25" customHeight="1" x14ac:dyDescent="0.2">
      <c r="A628" s="55"/>
      <c r="B628" s="48"/>
      <c r="C628" s="48"/>
      <c r="D628" s="56"/>
      <c r="E628" s="48"/>
      <c r="F628" s="48"/>
      <c r="G628" s="48"/>
      <c r="H628" s="48"/>
      <c r="I628" s="48"/>
      <c r="J628" s="48"/>
      <c r="K628" s="48"/>
      <c r="L628" s="48"/>
      <c r="M628" s="48"/>
      <c r="N628" s="48"/>
      <c r="O628" s="48"/>
      <c r="P628" s="48"/>
      <c r="Q628" s="48"/>
      <c r="R628" s="48"/>
      <c r="S628" s="48"/>
      <c r="T628" s="48"/>
      <c r="U628" s="48"/>
      <c r="V628" s="48"/>
      <c r="W628" s="48"/>
      <c r="X628" s="48"/>
      <c r="Y628" s="48"/>
      <c r="Z628" s="48"/>
    </row>
    <row r="629" spans="1:26" ht="14.25" customHeight="1" x14ac:dyDescent="0.2">
      <c r="A629" s="55"/>
      <c r="B629" s="48"/>
      <c r="C629" s="48"/>
      <c r="D629" s="56"/>
      <c r="E629" s="48"/>
      <c r="F629" s="48"/>
      <c r="G629" s="48"/>
      <c r="H629" s="48"/>
      <c r="I629" s="48"/>
      <c r="J629" s="48"/>
      <c r="K629" s="48"/>
      <c r="L629" s="48"/>
      <c r="M629" s="48"/>
      <c r="N629" s="48"/>
      <c r="O629" s="48"/>
      <c r="P629" s="48"/>
      <c r="Q629" s="48"/>
      <c r="R629" s="48"/>
      <c r="S629" s="48"/>
      <c r="T629" s="48"/>
      <c r="U629" s="48"/>
      <c r="V629" s="48"/>
      <c r="W629" s="48"/>
      <c r="X629" s="48"/>
      <c r="Y629" s="48"/>
      <c r="Z629" s="48"/>
    </row>
    <row r="630" spans="1:26" ht="14.25" customHeight="1" x14ac:dyDescent="0.2">
      <c r="A630" s="55"/>
      <c r="B630" s="48"/>
      <c r="C630" s="48"/>
      <c r="D630" s="56"/>
      <c r="E630" s="48"/>
      <c r="F630" s="48"/>
      <c r="G630" s="48"/>
      <c r="H630" s="48"/>
      <c r="I630" s="48"/>
      <c r="J630" s="48"/>
      <c r="K630" s="48"/>
      <c r="L630" s="48"/>
      <c r="M630" s="48"/>
      <c r="N630" s="48"/>
      <c r="O630" s="48"/>
      <c r="P630" s="48"/>
      <c r="Q630" s="48"/>
      <c r="R630" s="48"/>
      <c r="S630" s="48"/>
      <c r="T630" s="48"/>
      <c r="U630" s="48"/>
      <c r="V630" s="48"/>
      <c r="W630" s="48"/>
      <c r="X630" s="48"/>
      <c r="Y630" s="48"/>
      <c r="Z630" s="48"/>
    </row>
    <row r="631" spans="1:26" ht="14.25" customHeight="1" x14ac:dyDescent="0.2">
      <c r="A631" s="55"/>
      <c r="B631" s="48"/>
      <c r="C631" s="48"/>
      <c r="D631" s="56"/>
      <c r="E631" s="48"/>
      <c r="F631" s="48"/>
      <c r="G631" s="48"/>
      <c r="H631" s="48"/>
      <c r="I631" s="48"/>
      <c r="J631" s="48"/>
      <c r="K631" s="48"/>
      <c r="L631" s="48"/>
      <c r="M631" s="48"/>
      <c r="N631" s="48"/>
      <c r="O631" s="48"/>
      <c r="P631" s="48"/>
      <c r="Q631" s="48"/>
      <c r="R631" s="48"/>
      <c r="S631" s="48"/>
      <c r="T631" s="48"/>
      <c r="U631" s="48"/>
      <c r="V631" s="48"/>
      <c r="W631" s="48"/>
      <c r="X631" s="48"/>
      <c r="Y631" s="48"/>
      <c r="Z631" s="48"/>
    </row>
    <row r="632" spans="1:26" ht="14.25" customHeight="1" x14ac:dyDescent="0.2">
      <c r="A632" s="55"/>
      <c r="B632" s="48"/>
      <c r="C632" s="48"/>
      <c r="D632" s="56"/>
      <c r="E632" s="48"/>
      <c r="F632" s="48"/>
      <c r="G632" s="48"/>
      <c r="H632" s="48"/>
      <c r="I632" s="48"/>
      <c r="J632" s="48"/>
      <c r="K632" s="48"/>
      <c r="L632" s="48"/>
      <c r="M632" s="48"/>
      <c r="N632" s="48"/>
      <c r="O632" s="48"/>
      <c r="P632" s="48"/>
      <c r="Q632" s="48"/>
      <c r="R632" s="48"/>
      <c r="S632" s="48"/>
      <c r="T632" s="48"/>
      <c r="U632" s="48"/>
      <c r="V632" s="48"/>
      <c r="W632" s="48"/>
      <c r="X632" s="48"/>
      <c r="Y632" s="48"/>
      <c r="Z632" s="48"/>
    </row>
    <row r="633" spans="1:26" ht="14.25" customHeight="1" x14ac:dyDescent="0.2">
      <c r="A633" s="55"/>
      <c r="B633" s="48"/>
      <c r="C633" s="48"/>
      <c r="D633" s="56"/>
      <c r="E633" s="48"/>
      <c r="F633" s="48"/>
      <c r="G633" s="48"/>
      <c r="H633" s="48"/>
      <c r="I633" s="48"/>
      <c r="J633" s="48"/>
      <c r="K633" s="48"/>
      <c r="L633" s="48"/>
      <c r="M633" s="48"/>
      <c r="N633" s="48"/>
      <c r="O633" s="48"/>
      <c r="P633" s="48"/>
      <c r="Q633" s="48"/>
      <c r="R633" s="48"/>
      <c r="S633" s="48"/>
      <c r="T633" s="48"/>
      <c r="U633" s="48"/>
      <c r="V633" s="48"/>
      <c r="W633" s="48"/>
      <c r="X633" s="48"/>
      <c r="Y633" s="48"/>
      <c r="Z633" s="48"/>
    </row>
    <row r="634" spans="1:26" ht="14.25" customHeight="1" x14ac:dyDescent="0.2">
      <c r="A634" s="55"/>
      <c r="B634" s="48"/>
      <c r="C634" s="48"/>
      <c r="D634" s="56"/>
      <c r="E634" s="48"/>
      <c r="F634" s="48"/>
      <c r="G634" s="48"/>
      <c r="H634" s="48"/>
      <c r="I634" s="48"/>
      <c r="J634" s="48"/>
      <c r="K634" s="48"/>
      <c r="L634" s="48"/>
      <c r="M634" s="48"/>
      <c r="N634" s="48"/>
      <c r="O634" s="48"/>
      <c r="P634" s="48"/>
      <c r="Q634" s="48"/>
      <c r="R634" s="48"/>
      <c r="S634" s="48"/>
      <c r="T634" s="48"/>
      <c r="U634" s="48"/>
      <c r="V634" s="48"/>
      <c r="W634" s="48"/>
      <c r="X634" s="48"/>
      <c r="Y634" s="48"/>
      <c r="Z634" s="48"/>
    </row>
    <row r="635" spans="1:26" ht="14.25" customHeight="1" x14ac:dyDescent="0.2">
      <c r="A635" s="55"/>
      <c r="B635" s="48"/>
      <c r="C635" s="48"/>
      <c r="D635" s="56"/>
      <c r="E635" s="48"/>
      <c r="F635" s="48"/>
      <c r="G635" s="48"/>
      <c r="H635" s="48"/>
      <c r="I635" s="48"/>
      <c r="J635" s="48"/>
      <c r="K635" s="48"/>
      <c r="L635" s="48"/>
      <c r="M635" s="48"/>
      <c r="N635" s="48"/>
      <c r="O635" s="48"/>
      <c r="P635" s="48"/>
      <c r="Q635" s="48"/>
      <c r="R635" s="48"/>
      <c r="S635" s="48"/>
      <c r="T635" s="48"/>
      <c r="U635" s="48"/>
      <c r="V635" s="48"/>
      <c r="W635" s="48"/>
      <c r="X635" s="48"/>
      <c r="Y635" s="48"/>
      <c r="Z635" s="48"/>
    </row>
    <row r="636" spans="1:26" ht="14.25" customHeight="1" x14ac:dyDescent="0.2">
      <c r="A636" s="55"/>
      <c r="B636" s="48"/>
      <c r="C636" s="48"/>
      <c r="D636" s="56"/>
      <c r="E636" s="48"/>
      <c r="F636" s="48"/>
      <c r="G636" s="48"/>
      <c r="H636" s="48"/>
      <c r="I636" s="48"/>
      <c r="J636" s="48"/>
      <c r="K636" s="48"/>
      <c r="L636" s="48"/>
      <c r="M636" s="48"/>
      <c r="N636" s="48"/>
      <c r="O636" s="48"/>
      <c r="P636" s="48"/>
      <c r="Q636" s="48"/>
      <c r="R636" s="48"/>
      <c r="S636" s="48"/>
      <c r="T636" s="48"/>
      <c r="U636" s="48"/>
      <c r="V636" s="48"/>
      <c r="W636" s="48"/>
      <c r="X636" s="48"/>
      <c r="Y636" s="48"/>
      <c r="Z636" s="48"/>
    </row>
    <row r="637" spans="1:26" ht="14.25" customHeight="1" x14ac:dyDescent="0.2">
      <c r="A637" s="55"/>
      <c r="B637" s="48"/>
      <c r="C637" s="48"/>
      <c r="D637" s="56"/>
      <c r="E637" s="48"/>
      <c r="F637" s="48"/>
      <c r="G637" s="48"/>
      <c r="H637" s="48"/>
      <c r="I637" s="48"/>
      <c r="J637" s="48"/>
      <c r="K637" s="48"/>
      <c r="L637" s="48"/>
      <c r="M637" s="48"/>
      <c r="N637" s="48"/>
      <c r="O637" s="48"/>
      <c r="P637" s="48"/>
      <c r="Q637" s="48"/>
      <c r="R637" s="48"/>
      <c r="S637" s="48"/>
      <c r="T637" s="48"/>
      <c r="U637" s="48"/>
      <c r="V637" s="48"/>
      <c r="W637" s="48"/>
      <c r="X637" s="48"/>
      <c r="Y637" s="48"/>
      <c r="Z637" s="48"/>
    </row>
    <row r="638" spans="1:26" ht="14.25" customHeight="1" x14ac:dyDescent="0.2">
      <c r="A638" s="55"/>
      <c r="B638" s="48"/>
      <c r="C638" s="48"/>
      <c r="D638" s="56"/>
      <c r="E638" s="48"/>
      <c r="F638" s="48"/>
      <c r="G638" s="48"/>
      <c r="H638" s="48"/>
      <c r="I638" s="48"/>
      <c r="J638" s="48"/>
      <c r="K638" s="48"/>
      <c r="L638" s="48"/>
      <c r="M638" s="48"/>
      <c r="N638" s="48"/>
      <c r="O638" s="48"/>
      <c r="P638" s="48"/>
      <c r="Q638" s="48"/>
      <c r="R638" s="48"/>
      <c r="S638" s="48"/>
      <c r="T638" s="48"/>
      <c r="U638" s="48"/>
      <c r="V638" s="48"/>
      <c r="W638" s="48"/>
      <c r="X638" s="48"/>
      <c r="Y638" s="48"/>
      <c r="Z638" s="48"/>
    </row>
    <row r="639" spans="1:26" ht="14.25" customHeight="1" x14ac:dyDescent="0.2">
      <c r="A639" s="55"/>
      <c r="B639" s="48"/>
      <c r="C639" s="48"/>
      <c r="D639" s="56"/>
      <c r="E639" s="48"/>
      <c r="F639" s="48"/>
      <c r="G639" s="48"/>
      <c r="H639" s="48"/>
      <c r="I639" s="48"/>
      <c r="J639" s="48"/>
      <c r="K639" s="48"/>
      <c r="L639" s="48"/>
      <c r="M639" s="48"/>
      <c r="N639" s="48"/>
      <c r="O639" s="48"/>
      <c r="P639" s="48"/>
      <c r="Q639" s="48"/>
      <c r="R639" s="48"/>
      <c r="S639" s="48"/>
      <c r="T639" s="48"/>
      <c r="U639" s="48"/>
      <c r="V639" s="48"/>
      <c r="W639" s="48"/>
      <c r="X639" s="48"/>
      <c r="Y639" s="48"/>
      <c r="Z639" s="48"/>
    </row>
    <row r="640" spans="1:26" ht="14.25" customHeight="1" x14ac:dyDescent="0.2">
      <c r="A640" s="55"/>
      <c r="B640" s="48"/>
      <c r="C640" s="48"/>
      <c r="D640" s="56"/>
      <c r="E640" s="48"/>
      <c r="F640" s="48"/>
      <c r="G640" s="48"/>
      <c r="H640" s="48"/>
      <c r="I640" s="48"/>
      <c r="J640" s="48"/>
      <c r="K640" s="48"/>
      <c r="L640" s="48"/>
      <c r="M640" s="48"/>
      <c r="N640" s="48"/>
      <c r="O640" s="48"/>
      <c r="P640" s="48"/>
      <c r="Q640" s="48"/>
      <c r="R640" s="48"/>
      <c r="S640" s="48"/>
      <c r="T640" s="48"/>
      <c r="U640" s="48"/>
      <c r="V640" s="48"/>
      <c r="W640" s="48"/>
      <c r="X640" s="48"/>
      <c r="Y640" s="48"/>
      <c r="Z640" s="48"/>
    </row>
    <row r="641" spans="1:26" ht="14.25" customHeight="1" x14ac:dyDescent="0.2">
      <c r="A641" s="55"/>
      <c r="B641" s="48"/>
      <c r="C641" s="48"/>
      <c r="D641" s="56"/>
      <c r="E641" s="48"/>
      <c r="F641" s="48"/>
      <c r="G641" s="48"/>
      <c r="H641" s="48"/>
      <c r="I641" s="48"/>
      <c r="J641" s="48"/>
      <c r="K641" s="48"/>
      <c r="L641" s="48"/>
      <c r="M641" s="48"/>
      <c r="N641" s="48"/>
      <c r="O641" s="48"/>
      <c r="P641" s="48"/>
      <c r="Q641" s="48"/>
      <c r="R641" s="48"/>
      <c r="S641" s="48"/>
      <c r="T641" s="48"/>
      <c r="U641" s="48"/>
      <c r="V641" s="48"/>
      <c r="W641" s="48"/>
      <c r="X641" s="48"/>
      <c r="Y641" s="48"/>
      <c r="Z641" s="48"/>
    </row>
    <row r="642" spans="1:26" ht="14.25" customHeight="1" x14ac:dyDescent="0.2">
      <c r="A642" s="55"/>
      <c r="B642" s="48"/>
      <c r="C642" s="48"/>
      <c r="D642" s="56"/>
      <c r="E642" s="48"/>
      <c r="F642" s="48"/>
      <c r="G642" s="48"/>
      <c r="H642" s="48"/>
      <c r="I642" s="48"/>
      <c r="J642" s="48"/>
      <c r="K642" s="48"/>
      <c r="L642" s="48"/>
      <c r="M642" s="48"/>
      <c r="N642" s="48"/>
      <c r="O642" s="48"/>
      <c r="P642" s="48"/>
      <c r="Q642" s="48"/>
      <c r="R642" s="48"/>
      <c r="S642" s="48"/>
      <c r="T642" s="48"/>
      <c r="U642" s="48"/>
      <c r="V642" s="48"/>
      <c r="W642" s="48"/>
      <c r="X642" s="48"/>
      <c r="Y642" s="48"/>
      <c r="Z642" s="48"/>
    </row>
    <row r="643" spans="1:26" ht="14.25" customHeight="1" x14ac:dyDescent="0.2">
      <c r="A643" s="55"/>
      <c r="B643" s="48"/>
      <c r="C643" s="48"/>
      <c r="D643" s="56"/>
      <c r="E643" s="48"/>
      <c r="F643" s="48"/>
      <c r="G643" s="48"/>
      <c r="H643" s="48"/>
      <c r="I643" s="48"/>
      <c r="J643" s="48"/>
      <c r="K643" s="48"/>
      <c r="L643" s="48"/>
      <c r="M643" s="48"/>
      <c r="N643" s="48"/>
      <c r="O643" s="48"/>
      <c r="P643" s="48"/>
      <c r="Q643" s="48"/>
      <c r="R643" s="48"/>
      <c r="S643" s="48"/>
      <c r="T643" s="48"/>
      <c r="U643" s="48"/>
      <c r="V643" s="48"/>
      <c r="W643" s="48"/>
      <c r="X643" s="48"/>
      <c r="Y643" s="48"/>
      <c r="Z643" s="48"/>
    </row>
    <row r="644" spans="1:26" ht="14.25" customHeight="1" x14ac:dyDescent="0.2">
      <c r="A644" s="55"/>
      <c r="B644" s="48"/>
      <c r="C644" s="48"/>
      <c r="D644" s="56"/>
      <c r="E644" s="48"/>
      <c r="F644" s="48"/>
      <c r="G644" s="48"/>
      <c r="H644" s="48"/>
      <c r="I644" s="48"/>
      <c r="J644" s="48"/>
      <c r="K644" s="48"/>
      <c r="L644" s="48"/>
      <c r="M644" s="48"/>
      <c r="N644" s="48"/>
      <c r="O644" s="48"/>
      <c r="P644" s="48"/>
      <c r="Q644" s="48"/>
      <c r="R644" s="48"/>
      <c r="S644" s="48"/>
      <c r="T644" s="48"/>
      <c r="U644" s="48"/>
      <c r="V644" s="48"/>
      <c r="W644" s="48"/>
      <c r="X644" s="48"/>
      <c r="Y644" s="48"/>
      <c r="Z644" s="48"/>
    </row>
    <row r="645" spans="1:26" ht="14.25" customHeight="1" x14ac:dyDescent="0.2">
      <c r="A645" s="55"/>
      <c r="B645" s="48"/>
      <c r="C645" s="48"/>
      <c r="D645" s="56"/>
      <c r="E645" s="48"/>
      <c r="F645" s="48"/>
      <c r="G645" s="48"/>
      <c r="H645" s="48"/>
      <c r="I645" s="48"/>
      <c r="J645" s="48"/>
      <c r="K645" s="48"/>
      <c r="L645" s="48"/>
      <c r="M645" s="48"/>
      <c r="N645" s="48"/>
      <c r="O645" s="48"/>
      <c r="P645" s="48"/>
      <c r="Q645" s="48"/>
      <c r="R645" s="48"/>
      <c r="S645" s="48"/>
      <c r="T645" s="48"/>
      <c r="U645" s="48"/>
      <c r="V645" s="48"/>
      <c r="W645" s="48"/>
      <c r="X645" s="48"/>
      <c r="Y645" s="48"/>
      <c r="Z645" s="48"/>
    </row>
    <row r="646" spans="1:26" ht="14.25" customHeight="1" x14ac:dyDescent="0.2">
      <c r="A646" s="55"/>
      <c r="B646" s="48"/>
      <c r="C646" s="48"/>
      <c r="D646" s="56"/>
      <c r="E646" s="48"/>
      <c r="F646" s="48"/>
      <c r="G646" s="48"/>
      <c r="H646" s="48"/>
      <c r="I646" s="48"/>
      <c r="J646" s="48"/>
      <c r="K646" s="48"/>
      <c r="L646" s="48"/>
      <c r="M646" s="48"/>
      <c r="N646" s="48"/>
      <c r="O646" s="48"/>
      <c r="P646" s="48"/>
      <c r="Q646" s="48"/>
      <c r="R646" s="48"/>
      <c r="S646" s="48"/>
      <c r="T646" s="48"/>
      <c r="U646" s="48"/>
      <c r="V646" s="48"/>
      <c r="W646" s="48"/>
      <c r="X646" s="48"/>
      <c r="Y646" s="48"/>
      <c r="Z646" s="48"/>
    </row>
    <row r="647" spans="1:26" ht="14.25" customHeight="1" x14ac:dyDescent="0.2">
      <c r="A647" s="55"/>
      <c r="B647" s="48"/>
      <c r="C647" s="48"/>
      <c r="D647" s="56"/>
      <c r="E647" s="48"/>
      <c r="F647" s="48"/>
      <c r="G647" s="48"/>
      <c r="H647" s="48"/>
      <c r="I647" s="48"/>
      <c r="J647" s="48"/>
      <c r="K647" s="48"/>
      <c r="L647" s="48"/>
      <c r="M647" s="48"/>
      <c r="N647" s="48"/>
      <c r="O647" s="48"/>
      <c r="P647" s="48"/>
      <c r="Q647" s="48"/>
      <c r="R647" s="48"/>
      <c r="S647" s="48"/>
      <c r="T647" s="48"/>
      <c r="U647" s="48"/>
      <c r="V647" s="48"/>
      <c r="W647" s="48"/>
      <c r="X647" s="48"/>
      <c r="Y647" s="48"/>
      <c r="Z647" s="48"/>
    </row>
    <row r="648" spans="1:26" ht="14.25" customHeight="1" x14ac:dyDescent="0.2">
      <c r="A648" s="55"/>
      <c r="B648" s="48"/>
      <c r="C648" s="48"/>
      <c r="D648" s="56"/>
      <c r="E648" s="48"/>
      <c r="F648" s="48"/>
      <c r="G648" s="48"/>
      <c r="H648" s="48"/>
      <c r="I648" s="48"/>
      <c r="J648" s="48"/>
      <c r="K648" s="48"/>
      <c r="L648" s="48"/>
      <c r="M648" s="48"/>
      <c r="N648" s="48"/>
      <c r="O648" s="48"/>
      <c r="P648" s="48"/>
      <c r="Q648" s="48"/>
      <c r="R648" s="48"/>
      <c r="S648" s="48"/>
      <c r="T648" s="48"/>
      <c r="U648" s="48"/>
      <c r="V648" s="48"/>
      <c r="W648" s="48"/>
      <c r="X648" s="48"/>
      <c r="Y648" s="48"/>
      <c r="Z648" s="48"/>
    </row>
    <row r="649" spans="1:26" ht="14.25" customHeight="1" x14ac:dyDescent="0.2">
      <c r="A649" s="55"/>
      <c r="B649" s="48"/>
      <c r="C649" s="48"/>
      <c r="D649" s="56"/>
      <c r="E649" s="48"/>
      <c r="F649" s="48"/>
      <c r="G649" s="48"/>
      <c r="H649" s="48"/>
      <c r="I649" s="48"/>
      <c r="J649" s="48"/>
      <c r="K649" s="48"/>
      <c r="L649" s="48"/>
      <c r="M649" s="48"/>
      <c r="N649" s="48"/>
      <c r="O649" s="48"/>
      <c r="P649" s="48"/>
      <c r="Q649" s="48"/>
      <c r="R649" s="48"/>
      <c r="S649" s="48"/>
      <c r="T649" s="48"/>
      <c r="U649" s="48"/>
      <c r="V649" s="48"/>
      <c r="W649" s="48"/>
      <c r="X649" s="48"/>
      <c r="Y649" s="48"/>
      <c r="Z649" s="48"/>
    </row>
    <row r="650" spans="1:26" ht="14.25" customHeight="1" x14ac:dyDescent="0.2">
      <c r="A650" s="55"/>
      <c r="B650" s="48"/>
      <c r="C650" s="48"/>
      <c r="D650" s="56"/>
      <c r="E650" s="48"/>
      <c r="F650" s="48"/>
      <c r="G650" s="48"/>
      <c r="H650" s="48"/>
      <c r="I650" s="48"/>
      <c r="J650" s="48"/>
      <c r="K650" s="48"/>
      <c r="L650" s="48"/>
      <c r="M650" s="48"/>
      <c r="N650" s="48"/>
      <c r="O650" s="48"/>
      <c r="P650" s="48"/>
      <c r="Q650" s="48"/>
      <c r="R650" s="48"/>
      <c r="S650" s="48"/>
      <c r="T650" s="48"/>
      <c r="U650" s="48"/>
      <c r="V650" s="48"/>
      <c r="W650" s="48"/>
      <c r="X650" s="48"/>
      <c r="Y650" s="48"/>
      <c r="Z650" s="48"/>
    </row>
    <row r="651" spans="1:26" ht="14.25" customHeight="1" x14ac:dyDescent="0.2">
      <c r="A651" s="55"/>
      <c r="B651" s="48"/>
      <c r="C651" s="48"/>
      <c r="D651" s="56"/>
      <c r="E651" s="48"/>
      <c r="F651" s="48"/>
      <c r="G651" s="48"/>
      <c r="H651" s="48"/>
      <c r="I651" s="48"/>
      <c r="J651" s="48"/>
      <c r="K651" s="48"/>
      <c r="L651" s="48"/>
      <c r="M651" s="48"/>
      <c r="N651" s="48"/>
      <c r="O651" s="48"/>
      <c r="P651" s="48"/>
      <c r="Q651" s="48"/>
      <c r="R651" s="48"/>
      <c r="S651" s="48"/>
      <c r="T651" s="48"/>
      <c r="U651" s="48"/>
      <c r="V651" s="48"/>
      <c r="W651" s="48"/>
      <c r="X651" s="48"/>
      <c r="Y651" s="48"/>
      <c r="Z651" s="48"/>
    </row>
    <row r="652" spans="1:26" ht="14.25" customHeight="1" x14ac:dyDescent="0.2">
      <c r="A652" s="55"/>
      <c r="B652" s="48"/>
      <c r="C652" s="48"/>
      <c r="D652" s="56"/>
      <c r="E652" s="48"/>
      <c r="F652" s="48"/>
      <c r="G652" s="48"/>
      <c r="H652" s="48"/>
      <c r="I652" s="48"/>
      <c r="J652" s="48"/>
      <c r="K652" s="48"/>
      <c r="L652" s="48"/>
      <c r="M652" s="48"/>
      <c r="N652" s="48"/>
      <c r="O652" s="48"/>
      <c r="P652" s="48"/>
      <c r="Q652" s="48"/>
      <c r="R652" s="48"/>
      <c r="S652" s="48"/>
      <c r="T652" s="48"/>
      <c r="U652" s="48"/>
      <c r="V652" s="48"/>
      <c r="W652" s="48"/>
      <c r="X652" s="48"/>
      <c r="Y652" s="48"/>
      <c r="Z652" s="48"/>
    </row>
    <row r="653" spans="1:26" ht="14.25" customHeight="1" x14ac:dyDescent="0.2">
      <c r="A653" s="55"/>
      <c r="B653" s="48"/>
      <c r="C653" s="48"/>
      <c r="D653" s="56"/>
      <c r="E653" s="48"/>
      <c r="F653" s="48"/>
      <c r="G653" s="48"/>
      <c r="H653" s="48"/>
      <c r="I653" s="48"/>
      <c r="J653" s="48"/>
      <c r="K653" s="48"/>
      <c r="L653" s="48"/>
      <c r="M653" s="48"/>
      <c r="N653" s="48"/>
      <c r="O653" s="48"/>
      <c r="P653" s="48"/>
      <c r="Q653" s="48"/>
      <c r="R653" s="48"/>
      <c r="S653" s="48"/>
      <c r="T653" s="48"/>
      <c r="U653" s="48"/>
      <c r="V653" s="48"/>
      <c r="W653" s="48"/>
      <c r="X653" s="48"/>
      <c r="Y653" s="48"/>
      <c r="Z653" s="48"/>
    </row>
    <row r="654" spans="1:26" ht="14.25" customHeight="1" x14ac:dyDescent="0.2">
      <c r="A654" s="55"/>
      <c r="B654" s="48"/>
      <c r="C654" s="48"/>
      <c r="D654" s="56"/>
      <c r="E654" s="48"/>
      <c r="F654" s="48"/>
      <c r="G654" s="48"/>
      <c r="H654" s="48"/>
      <c r="I654" s="48"/>
      <c r="J654" s="48"/>
      <c r="K654" s="48"/>
      <c r="L654" s="48"/>
      <c r="M654" s="48"/>
      <c r="N654" s="48"/>
      <c r="O654" s="48"/>
      <c r="P654" s="48"/>
      <c r="Q654" s="48"/>
      <c r="R654" s="48"/>
      <c r="S654" s="48"/>
      <c r="T654" s="48"/>
      <c r="U654" s="48"/>
      <c r="V654" s="48"/>
      <c r="W654" s="48"/>
      <c r="X654" s="48"/>
      <c r="Y654" s="48"/>
      <c r="Z654" s="48"/>
    </row>
    <row r="655" spans="1:26" ht="14.25" customHeight="1" x14ac:dyDescent="0.2">
      <c r="A655" s="55"/>
      <c r="B655" s="48"/>
      <c r="C655" s="48"/>
      <c r="D655" s="56"/>
      <c r="E655" s="48"/>
      <c r="F655" s="48"/>
      <c r="G655" s="48"/>
      <c r="H655" s="48"/>
      <c r="I655" s="48"/>
      <c r="J655" s="48"/>
      <c r="K655" s="48"/>
      <c r="L655" s="48"/>
      <c r="M655" s="48"/>
      <c r="N655" s="48"/>
      <c r="O655" s="48"/>
      <c r="P655" s="48"/>
      <c r="Q655" s="48"/>
      <c r="R655" s="48"/>
      <c r="S655" s="48"/>
      <c r="T655" s="48"/>
      <c r="U655" s="48"/>
      <c r="V655" s="48"/>
      <c r="W655" s="48"/>
      <c r="X655" s="48"/>
      <c r="Y655" s="48"/>
      <c r="Z655" s="48"/>
    </row>
    <row r="656" spans="1:26" ht="14.25" customHeight="1" x14ac:dyDescent="0.2">
      <c r="A656" s="55"/>
      <c r="B656" s="48"/>
      <c r="C656" s="48"/>
      <c r="D656" s="56"/>
      <c r="E656" s="48"/>
      <c r="F656" s="48"/>
      <c r="G656" s="48"/>
      <c r="H656" s="48"/>
      <c r="I656" s="48"/>
      <c r="J656" s="48"/>
      <c r="K656" s="48"/>
      <c r="L656" s="48"/>
      <c r="M656" s="48"/>
      <c r="N656" s="48"/>
      <c r="O656" s="48"/>
      <c r="P656" s="48"/>
      <c r="Q656" s="48"/>
      <c r="R656" s="48"/>
      <c r="S656" s="48"/>
      <c r="T656" s="48"/>
      <c r="U656" s="48"/>
      <c r="V656" s="48"/>
      <c r="W656" s="48"/>
      <c r="X656" s="48"/>
      <c r="Y656" s="48"/>
      <c r="Z656" s="48"/>
    </row>
    <row r="657" spans="1:26" ht="14.25" customHeight="1" x14ac:dyDescent="0.2">
      <c r="A657" s="55"/>
      <c r="B657" s="48"/>
      <c r="C657" s="48"/>
      <c r="D657" s="56"/>
      <c r="E657" s="48"/>
      <c r="F657" s="48"/>
      <c r="G657" s="48"/>
      <c r="H657" s="48"/>
      <c r="I657" s="48"/>
      <c r="J657" s="48"/>
      <c r="K657" s="48"/>
      <c r="L657" s="48"/>
      <c r="M657" s="48"/>
      <c r="N657" s="48"/>
      <c r="O657" s="48"/>
      <c r="P657" s="48"/>
      <c r="Q657" s="48"/>
      <c r="R657" s="48"/>
      <c r="S657" s="48"/>
      <c r="T657" s="48"/>
      <c r="U657" s="48"/>
      <c r="V657" s="48"/>
      <c r="W657" s="48"/>
      <c r="X657" s="48"/>
      <c r="Y657" s="48"/>
      <c r="Z657" s="48"/>
    </row>
    <row r="658" spans="1:26" ht="14.25" customHeight="1" x14ac:dyDescent="0.2">
      <c r="A658" s="55"/>
      <c r="B658" s="48"/>
      <c r="C658" s="48"/>
      <c r="D658" s="56"/>
      <c r="E658" s="48"/>
      <c r="F658" s="48"/>
      <c r="G658" s="48"/>
      <c r="H658" s="48"/>
      <c r="I658" s="48"/>
      <c r="J658" s="48"/>
      <c r="K658" s="48"/>
      <c r="L658" s="48"/>
      <c r="M658" s="48"/>
      <c r="N658" s="48"/>
      <c r="O658" s="48"/>
      <c r="P658" s="48"/>
      <c r="Q658" s="48"/>
      <c r="R658" s="48"/>
      <c r="S658" s="48"/>
      <c r="T658" s="48"/>
      <c r="U658" s="48"/>
      <c r="V658" s="48"/>
      <c r="W658" s="48"/>
      <c r="X658" s="48"/>
      <c r="Y658" s="48"/>
      <c r="Z658" s="48"/>
    </row>
    <row r="659" spans="1:26" ht="14.25" customHeight="1" x14ac:dyDescent="0.2">
      <c r="A659" s="55"/>
      <c r="B659" s="48"/>
      <c r="C659" s="48"/>
      <c r="D659" s="56"/>
      <c r="E659" s="48"/>
      <c r="F659" s="48"/>
      <c r="G659" s="48"/>
      <c r="H659" s="48"/>
      <c r="I659" s="48"/>
      <c r="J659" s="48"/>
      <c r="K659" s="48"/>
      <c r="L659" s="48"/>
      <c r="M659" s="48"/>
      <c r="N659" s="48"/>
      <c r="O659" s="48"/>
      <c r="P659" s="48"/>
      <c r="Q659" s="48"/>
      <c r="R659" s="48"/>
      <c r="S659" s="48"/>
      <c r="T659" s="48"/>
      <c r="U659" s="48"/>
      <c r="V659" s="48"/>
      <c r="W659" s="48"/>
      <c r="X659" s="48"/>
      <c r="Y659" s="48"/>
      <c r="Z659" s="48"/>
    </row>
    <row r="660" spans="1:26" ht="14.25" customHeight="1" x14ac:dyDescent="0.2">
      <c r="A660" s="55"/>
      <c r="B660" s="48"/>
      <c r="C660" s="48"/>
      <c r="D660" s="56"/>
      <c r="E660" s="48"/>
      <c r="F660" s="48"/>
      <c r="G660" s="48"/>
      <c r="H660" s="48"/>
      <c r="I660" s="48"/>
      <c r="J660" s="48"/>
      <c r="K660" s="48"/>
      <c r="L660" s="48"/>
      <c r="M660" s="48"/>
      <c r="N660" s="48"/>
      <c r="O660" s="48"/>
      <c r="P660" s="48"/>
      <c r="Q660" s="48"/>
      <c r="R660" s="48"/>
      <c r="S660" s="48"/>
      <c r="T660" s="48"/>
      <c r="U660" s="48"/>
      <c r="V660" s="48"/>
      <c r="W660" s="48"/>
      <c r="X660" s="48"/>
      <c r="Y660" s="48"/>
      <c r="Z660" s="48"/>
    </row>
    <row r="661" spans="1:26" ht="14.25" customHeight="1" x14ac:dyDescent="0.2">
      <c r="A661" s="55"/>
      <c r="B661" s="48"/>
      <c r="C661" s="48"/>
      <c r="D661" s="56"/>
      <c r="E661" s="48"/>
      <c r="F661" s="48"/>
      <c r="G661" s="48"/>
      <c r="H661" s="48"/>
      <c r="I661" s="48"/>
      <c r="J661" s="48"/>
      <c r="K661" s="48"/>
      <c r="L661" s="48"/>
      <c r="M661" s="48"/>
      <c r="N661" s="48"/>
      <c r="O661" s="48"/>
      <c r="P661" s="48"/>
      <c r="Q661" s="48"/>
      <c r="R661" s="48"/>
      <c r="S661" s="48"/>
      <c r="T661" s="48"/>
      <c r="U661" s="48"/>
      <c r="V661" s="48"/>
      <c r="W661" s="48"/>
      <c r="X661" s="48"/>
      <c r="Y661" s="48"/>
      <c r="Z661" s="48"/>
    </row>
    <row r="662" spans="1:26" ht="14.25" customHeight="1" x14ac:dyDescent="0.2">
      <c r="A662" s="55"/>
      <c r="B662" s="48"/>
      <c r="C662" s="48"/>
      <c r="D662" s="56"/>
      <c r="E662" s="48"/>
      <c r="F662" s="48"/>
      <c r="G662" s="48"/>
      <c r="H662" s="48"/>
      <c r="I662" s="48"/>
      <c r="J662" s="48"/>
      <c r="K662" s="48"/>
      <c r="L662" s="48"/>
      <c r="M662" s="48"/>
      <c r="N662" s="48"/>
      <c r="O662" s="48"/>
      <c r="P662" s="48"/>
      <c r="Q662" s="48"/>
      <c r="R662" s="48"/>
      <c r="S662" s="48"/>
      <c r="T662" s="48"/>
      <c r="U662" s="48"/>
      <c r="V662" s="48"/>
      <c r="W662" s="48"/>
      <c r="X662" s="48"/>
      <c r="Y662" s="48"/>
      <c r="Z662" s="48"/>
    </row>
    <row r="663" spans="1:26" ht="14.25" customHeight="1" x14ac:dyDescent="0.2">
      <c r="A663" s="55"/>
      <c r="B663" s="48"/>
      <c r="C663" s="48"/>
      <c r="D663" s="56"/>
      <c r="E663" s="48"/>
      <c r="F663" s="48"/>
      <c r="G663" s="48"/>
      <c r="H663" s="48"/>
      <c r="I663" s="48"/>
      <c r="J663" s="48"/>
      <c r="K663" s="48"/>
      <c r="L663" s="48"/>
      <c r="M663" s="48"/>
      <c r="N663" s="48"/>
      <c r="O663" s="48"/>
      <c r="P663" s="48"/>
      <c r="Q663" s="48"/>
      <c r="R663" s="48"/>
      <c r="S663" s="48"/>
      <c r="T663" s="48"/>
      <c r="U663" s="48"/>
      <c r="V663" s="48"/>
      <c r="W663" s="48"/>
      <c r="X663" s="48"/>
      <c r="Y663" s="48"/>
      <c r="Z663" s="48"/>
    </row>
    <row r="664" spans="1:26" ht="14.25" customHeight="1" x14ac:dyDescent="0.2">
      <c r="A664" s="55"/>
      <c r="B664" s="48"/>
      <c r="C664" s="48"/>
      <c r="D664" s="56"/>
      <c r="E664" s="48"/>
      <c r="F664" s="48"/>
      <c r="G664" s="48"/>
      <c r="H664" s="48"/>
      <c r="I664" s="48"/>
      <c r="J664" s="48"/>
      <c r="K664" s="48"/>
      <c r="L664" s="48"/>
      <c r="M664" s="48"/>
      <c r="N664" s="48"/>
      <c r="O664" s="48"/>
      <c r="P664" s="48"/>
      <c r="Q664" s="48"/>
      <c r="R664" s="48"/>
      <c r="S664" s="48"/>
      <c r="T664" s="48"/>
      <c r="U664" s="48"/>
      <c r="V664" s="48"/>
      <c r="W664" s="48"/>
      <c r="X664" s="48"/>
      <c r="Y664" s="48"/>
      <c r="Z664" s="48"/>
    </row>
    <row r="665" spans="1:26" ht="14.25" customHeight="1" x14ac:dyDescent="0.2">
      <c r="A665" s="55"/>
      <c r="B665" s="48"/>
      <c r="C665" s="48"/>
      <c r="D665" s="56"/>
      <c r="E665" s="48"/>
      <c r="F665" s="48"/>
      <c r="G665" s="48"/>
      <c r="H665" s="48"/>
      <c r="I665" s="48"/>
      <c r="J665" s="48"/>
      <c r="K665" s="48"/>
      <c r="L665" s="48"/>
      <c r="M665" s="48"/>
      <c r="N665" s="48"/>
      <c r="O665" s="48"/>
      <c r="P665" s="48"/>
      <c r="Q665" s="48"/>
      <c r="R665" s="48"/>
      <c r="S665" s="48"/>
      <c r="T665" s="48"/>
      <c r="U665" s="48"/>
      <c r="V665" s="48"/>
      <c r="W665" s="48"/>
      <c r="X665" s="48"/>
      <c r="Y665" s="48"/>
      <c r="Z665" s="48"/>
    </row>
    <row r="666" spans="1:26" ht="14.25" customHeight="1" x14ac:dyDescent="0.2">
      <c r="A666" s="55"/>
      <c r="B666" s="48"/>
      <c r="C666" s="48"/>
      <c r="D666" s="56"/>
      <c r="E666" s="48"/>
      <c r="F666" s="48"/>
      <c r="G666" s="48"/>
      <c r="H666" s="48"/>
      <c r="I666" s="48"/>
      <c r="J666" s="48"/>
      <c r="K666" s="48"/>
      <c r="L666" s="48"/>
      <c r="M666" s="48"/>
      <c r="N666" s="48"/>
      <c r="O666" s="48"/>
      <c r="P666" s="48"/>
      <c r="Q666" s="48"/>
      <c r="R666" s="48"/>
      <c r="S666" s="48"/>
      <c r="T666" s="48"/>
      <c r="U666" s="48"/>
      <c r="V666" s="48"/>
      <c r="W666" s="48"/>
      <c r="X666" s="48"/>
      <c r="Y666" s="48"/>
      <c r="Z666" s="48"/>
    </row>
    <row r="667" spans="1:26" ht="14.25" customHeight="1" x14ac:dyDescent="0.2">
      <c r="A667" s="55"/>
      <c r="B667" s="48"/>
      <c r="C667" s="48"/>
      <c r="D667" s="56"/>
      <c r="E667" s="48"/>
      <c r="F667" s="48"/>
      <c r="G667" s="48"/>
      <c r="H667" s="48"/>
      <c r="I667" s="48"/>
      <c r="J667" s="48"/>
      <c r="K667" s="48"/>
      <c r="L667" s="48"/>
      <c r="M667" s="48"/>
      <c r="N667" s="48"/>
      <c r="O667" s="48"/>
      <c r="P667" s="48"/>
      <c r="Q667" s="48"/>
      <c r="R667" s="48"/>
      <c r="S667" s="48"/>
      <c r="T667" s="48"/>
      <c r="U667" s="48"/>
      <c r="V667" s="48"/>
      <c r="W667" s="48"/>
      <c r="X667" s="48"/>
      <c r="Y667" s="48"/>
      <c r="Z667" s="48"/>
    </row>
    <row r="668" spans="1:26" ht="14.25" customHeight="1" x14ac:dyDescent="0.2">
      <c r="A668" s="55"/>
      <c r="B668" s="48"/>
      <c r="C668" s="48"/>
      <c r="D668" s="56"/>
      <c r="E668" s="48"/>
      <c r="F668" s="48"/>
      <c r="G668" s="48"/>
      <c r="H668" s="48"/>
      <c r="I668" s="48"/>
      <c r="J668" s="48"/>
      <c r="K668" s="48"/>
      <c r="L668" s="48"/>
      <c r="M668" s="48"/>
      <c r="N668" s="48"/>
      <c r="O668" s="48"/>
      <c r="P668" s="48"/>
      <c r="Q668" s="48"/>
      <c r="R668" s="48"/>
      <c r="S668" s="48"/>
      <c r="T668" s="48"/>
      <c r="U668" s="48"/>
      <c r="V668" s="48"/>
      <c r="W668" s="48"/>
      <c r="X668" s="48"/>
      <c r="Y668" s="48"/>
      <c r="Z668" s="48"/>
    </row>
    <row r="669" spans="1:26" ht="14.25" customHeight="1" x14ac:dyDescent="0.2">
      <c r="A669" s="55"/>
      <c r="B669" s="48"/>
      <c r="C669" s="48"/>
      <c r="D669" s="56"/>
      <c r="E669" s="48"/>
      <c r="F669" s="48"/>
      <c r="G669" s="48"/>
      <c r="H669" s="48"/>
      <c r="I669" s="48"/>
      <c r="J669" s="48"/>
      <c r="K669" s="48"/>
      <c r="L669" s="48"/>
      <c r="M669" s="48"/>
      <c r="N669" s="48"/>
      <c r="O669" s="48"/>
      <c r="P669" s="48"/>
      <c r="Q669" s="48"/>
      <c r="R669" s="48"/>
      <c r="S669" s="48"/>
      <c r="T669" s="48"/>
      <c r="U669" s="48"/>
      <c r="V669" s="48"/>
      <c r="W669" s="48"/>
      <c r="X669" s="48"/>
      <c r="Y669" s="48"/>
      <c r="Z669" s="48"/>
    </row>
    <row r="670" spans="1:26" ht="14.25" customHeight="1" x14ac:dyDescent="0.2">
      <c r="A670" s="55"/>
      <c r="B670" s="48"/>
      <c r="C670" s="48"/>
      <c r="D670" s="56"/>
      <c r="E670" s="48"/>
      <c r="F670" s="48"/>
      <c r="G670" s="48"/>
      <c r="H670" s="48"/>
      <c r="I670" s="48"/>
      <c r="J670" s="48"/>
      <c r="K670" s="48"/>
      <c r="L670" s="48"/>
      <c r="M670" s="48"/>
      <c r="N670" s="48"/>
      <c r="O670" s="48"/>
      <c r="P670" s="48"/>
      <c r="Q670" s="48"/>
      <c r="R670" s="48"/>
      <c r="S670" s="48"/>
      <c r="T670" s="48"/>
      <c r="U670" s="48"/>
      <c r="V670" s="48"/>
      <c r="W670" s="48"/>
      <c r="X670" s="48"/>
      <c r="Y670" s="48"/>
      <c r="Z670" s="48"/>
    </row>
    <row r="671" spans="1:26" ht="14.25" customHeight="1" x14ac:dyDescent="0.2">
      <c r="A671" s="55"/>
      <c r="B671" s="48"/>
      <c r="C671" s="48"/>
      <c r="D671" s="56"/>
      <c r="E671" s="48"/>
      <c r="F671" s="48"/>
      <c r="G671" s="48"/>
      <c r="H671" s="48"/>
      <c r="I671" s="48"/>
      <c r="J671" s="48"/>
      <c r="K671" s="48"/>
      <c r="L671" s="48"/>
      <c r="M671" s="48"/>
      <c r="N671" s="48"/>
      <c r="O671" s="48"/>
      <c r="P671" s="48"/>
      <c r="Q671" s="48"/>
      <c r="R671" s="48"/>
      <c r="S671" s="48"/>
      <c r="T671" s="48"/>
      <c r="U671" s="48"/>
      <c r="V671" s="48"/>
      <c r="W671" s="48"/>
      <c r="X671" s="48"/>
      <c r="Y671" s="48"/>
      <c r="Z671" s="48"/>
    </row>
    <row r="672" spans="1:26" ht="14.25" customHeight="1" x14ac:dyDescent="0.2">
      <c r="A672" s="55"/>
      <c r="B672" s="48"/>
      <c r="C672" s="48"/>
      <c r="D672" s="56"/>
      <c r="E672" s="48"/>
      <c r="F672" s="48"/>
      <c r="G672" s="48"/>
      <c r="H672" s="48"/>
      <c r="I672" s="48"/>
      <c r="J672" s="48"/>
      <c r="K672" s="48"/>
      <c r="L672" s="48"/>
      <c r="M672" s="48"/>
      <c r="N672" s="48"/>
      <c r="O672" s="48"/>
      <c r="P672" s="48"/>
      <c r="Q672" s="48"/>
      <c r="R672" s="48"/>
      <c r="S672" s="48"/>
      <c r="T672" s="48"/>
      <c r="U672" s="48"/>
      <c r="V672" s="48"/>
      <c r="W672" s="48"/>
      <c r="X672" s="48"/>
      <c r="Y672" s="48"/>
      <c r="Z672" s="48"/>
    </row>
    <row r="673" spans="1:26" ht="14.25" customHeight="1" x14ac:dyDescent="0.2">
      <c r="A673" s="55"/>
      <c r="B673" s="48"/>
      <c r="C673" s="48"/>
      <c r="D673" s="56"/>
      <c r="E673" s="48"/>
      <c r="F673" s="48"/>
      <c r="G673" s="48"/>
      <c r="H673" s="48"/>
      <c r="I673" s="48"/>
      <c r="J673" s="48"/>
      <c r="K673" s="48"/>
      <c r="L673" s="48"/>
      <c r="M673" s="48"/>
      <c r="N673" s="48"/>
      <c r="O673" s="48"/>
      <c r="P673" s="48"/>
      <c r="Q673" s="48"/>
      <c r="R673" s="48"/>
      <c r="S673" s="48"/>
      <c r="T673" s="48"/>
      <c r="U673" s="48"/>
      <c r="V673" s="48"/>
      <c r="W673" s="48"/>
      <c r="X673" s="48"/>
      <c r="Y673" s="48"/>
      <c r="Z673" s="48"/>
    </row>
    <row r="674" spans="1:26" ht="14.25" customHeight="1" x14ac:dyDescent="0.2">
      <c r="A674" s="55"/>
      <c r="B674" s="48"/>
      <c r="C674" s="48"/>
      <c r="D674" s="56"/>
      <c r="E674" s="48"/>
      <c r="F674" s="48"/>
      <c r="G674" s="48"/>
      <c r="H674" s="48"/>
      <c r="I674" s="48"/>
      <c r="J674" s="48"/>
      <c r="K674" s="48"/>
      <c r="L674" s="48"/>
      <c r="M674" s="48"/>
      <c r="N674" s="48"/>
      <c r="O674" s="48"/>
      <c r="P674" s="48"/>
      <c r="Q674" s="48"/>
      <c r="R674" s="48"/>
      <c r="S674" s="48"/>
      <c r="T674" s="48"/>
      <c r="U674" s="48"/>
      <c r="V674" s="48"/>
      <c r="W674" s="48"/>
      <c r="X674" s="48"/>
      <c r="Y674" s="48"/>
      <c r="Z674" s="48"/>
    </row>
    <row r="675" spans="1:26" ht="14.25" customHeight="1" x14ac:dyDescent="0.2">
      <c r="A675" s="55"/>
      <c r="B675" s="48"/>
      <c r="C675" s="48"/>
      <c r="D675" s="56"/>
      <c r="E675" s="48"/>
      <c r="F675" s="48"/>
      <c r="G675" s="48"/>
      <c r="H675" s="48"/>
      <c r="I675" s="48"/>
      <c r="J675" s="48"/>
      <c r="K675" s="48"/>
      <c r="L675" s="48"/>
      <c r="M675" s="48"/>
      <c r="N675" s="48"/>
      <c r="O675" s="48"/>
      <c r="P675" s="48"/>
      <c r="Q675" s="48"/>
      <c r="R675" s="48"/>
      <c r="S675" s="48"/>
      <c r="T675" s="48"/>
      <c r="U675" s="48"/>
      <c r="V675" s="48"/>
      <c r="W675" s="48"/>
      <c r="X675" s="48"/>
      <c r="Y675" s="48"/>
      <c r="Z675" s="48"/>
    </row>
    <row r="676" spans="1:26" ht="14.25" customHeight="1" x14ac:dyDescent="0.2">
      <c r="A676" s="55"/>
      <c r="B676" s="48"/>
      <c r="C676" s="48"/>
      <c r="D676" s="56"/>
      <c r="E676" s="48"/>
      <c r="F676" s="48"/>
      <c r="G676" s="48"/>
      <c r="H676" s="48"/>
      <c r="I676" s="48"/>
      <c r="J676" s="48"/>
      <c r="K676" s="48"/>
      <c r="L676" s="48"/>
      <c r="M676" s="48"/>
      <c r="N676" s="48"/>
      <c r="O676" s="48"/>
      <c r="P676" s="48"/>
      <c r="Q676" s="48"/>
      <c r="R676" s="48"/>
      <c r="S676" s="48"/>
      <c r="T676" s="48"/>
      <c r="U676" s="48"/>
      <c r="V676" s="48"/>
      <c r="W676" s="48"/>
      <c r="X676" s="48"/>
      <c r="Y676" s="48"/>
      <c r="Z676" s="48"/>
    </row>
    <row r="677" spans="1:26" ht="14.25" customHeight="1" x14ac:dyDescent="0.2">
      <c r="A677" s="55"/>
      <c r="B677" s="48"/>
      <c r="C677" s="48"/>
      <c r="D677" s="56"/>
      <c r="E677" s="48"/>
      <c r="F677" s="48"/>
      <c r="G677" s="48"/>
      <c r="H677" s="48"/>
      <c r="I677" s="48"/>
      <c r="J677" s="48"/>
      <c r="K677" s="48"/>
      <c r="L677" s="48"/>
      <c r="M677" s="48"/>
      <c r="N677" s="48"/>
      <c r="O677" s="48"/>
      <c r="P677" s="48"/>
      <c r="Q677" s="48"/>
      <c r="R677" s="48"/>
      <c r="S677" s="48"/>
      <c r="T677" s="48"/>
      <c r="U677" s="48"/>
      <c r="V677" s="48"/>
      <c r="W677" s="48"/>
      <c r="X677" s="48"/>
      <c r="Y677" s="48"/>
      <c r="Z677" s="48"/>
    </row>
    <row r="678" spans="1:26" ht="14.25" customHeight="1" x14ac:dyDescent="0.2">
      <c r="A678" s="55"/>
      <c r="B678" s="48"/>
      <c r="C678" s="48"/>
      <c r="D678" s="56"/>
      <c r="E678" s="48"/>
      <c r="F678" s="48"/>
      <c r="G678" s="48"/>
      <c r="H678" s="48"/>
      <c r="I678" s="48"/>
      <c r="J678" s="48"/>
      <c r="K678" s="48"/>
      <c r="L678" s="48"/>
      <c r="M678" s="48"/>
      <c r="N678" s="48"/>
      <c r="O678" s="48"/>
      <c r="P678" s="48"/>
      <c r="Q678" s="48"/>
      <c r="R678" s="48"/>
      <c r="S678" s="48"/>
      <c r="T678" s="48"/>
      <c r="U678" s="48"/>
      <c r="V678" s="48"/>
      <c r="W678" s="48"/>
      <c r="X678" s="48"/>
      <c r="Y678" s="48"/>
      <c r="Z678" s="48"/>
    </row>
    <row r="679" spans="1:26" ht="14.25" customHeight="1" x14ac:dyDescent="0.2">
      <c r="A679" s="55"/>
      <c r="B679" s="48"/>
      <c r="C679" s="48"/>
      <c r="D679" s="56"/>
      <c r="E679" s="48"/>
      <c r="F679" s="48"/>
      <c r="G679" s="48"/>
      <c r="H679" s="48"/>
      <c r="I679" s="48"/>
      <c r="J679" s="48"/>
      <c r="K679" s="48"/>
      <c r="L679" s="48"/>
      <c r="M679" s="48"/>
      <c r="N679" s="48"/>
      <c r="O679" s="48"/>
      <c r="P679" s="48"/>
      <c r="Q679" s="48"/>
      <c r="R679" s="48"/>
      <c r="S679" s="48"/>
      <c r="T679" s="48"/>
      <c r="U679" s="48"/>
      <c r="V679" s="48"/>
      <c r="W679" s="48"/>
      <c r="X679" s="48"/>
      <c r="Y679" s="48"/>
      <c r="Z679" s="48"/>
    </row>
    <row r="680" spans="1:26" ht="14.25" customHeight="1" x14ac:dyDescent="0.2">
      <c r="A680" s="55"/>
      <c r="B680" s="48"/>
      <c r="C680" s="48"/>
      <c r="D680" s="56"/>
      <c r="E680" s="48"/>
      <c r="F680" s="48"/>
      <c r="G680" s="48"/>
      <c r="H680" s="48"/>
      <c r="I680" s="48"/>
      <c r="J680" s="48"/>
      <c r="K680" s="48"/>
      <c r="L680" s="48"/>
      <c r="M680" s="48"/>
      <c r="N680" s="48"/>
      <c r="O680" s="48"/>
      <c r="P680" s="48"/>
      <c r="Q680" s="48"/>
      <c r="R680" s="48"/>
      <c r="S680" s="48"/>
      <c r="T680" s="48"/>
      <c r="U680" s="48"/>
      <c r="V680" s="48"/>
      <c r="W680" s="48"/>
      <c r="X680" s="48"/>
      <c r="Y680" s="48"/>
      <c r="Z680" s="48"/>
    </row>
    <row r="681" spans="1:26" ht="14.25" customHeight="1" x14ac:dyDescent="0.2">
      <c r="A681" s="55"/>
      <c r="B681" s="48"/>
      <c r="C681" s="48"/>
      <c r="D681" s="56"/>
      <c r="E681" s="48"/>
      <c r="F681" s="48"/>
      <c r="G681" s="48"/>
      <c r="H681" s="48"/>
      <c r="I681" s="48"/>
      <c r="J681" s="48"/>
      <c r="K681" s="48"/>
      <c r="L681" s="48"/>
      <c r="M681" s="48"/>
      <c r="N681" s="48"/>
      <c r="O681" s="48"/>
      <c r="P681" s="48"/>
      <c r="Q681" s="48"/>
      <c r="R681" s="48"/>
      <c r="S681" s="48"/>
      <c r="T681" s="48"/>
      <c r="U681" s="48"/>
      <c r="V681" s="48"/>
      <c r="W681" s="48"/>
      <c r="X681" s="48"/>
      <c r="Y681" s="48"/>
      <c r="Z681" s="48"/>
    </row>
    <row r="682" spans="1:26" ht="14.25" customHeight="1" x14ac:dyDescent="0.2">
      <c r="A682" s="55"/>
      <c r="B682" s="48"/>
      <c r="C682" s="48"/>
      <c r="D682" s="56"/>
      <c r="E682" s="48"/>
      <c r="F682" s="48"/>
      <c r="G682" s="48"/>
      <c r="H682" s="48"/>
      <c r="I682" s="48"/>
      <c r="J682" s="48"/>
      <c r="K682" s="48"/>
      <c r="L682" s="48"/>
      <c r="M682" s="48"/>
      <c r="N682" s="48"/>
      <c r="O682" s="48"/>
      <c r="P682" s="48"/>
      <c r="Q682" s="48"/>
      <c r="R682" s="48"/>
      <c r="S682" s="48"/>
      <c r="T682" s="48"/>
      <c r="U682" s="48"/>
      <c r="V682" s="48"/>
      <c r="W682" s="48"/>
      <c r="X682" s="48"/>
      <c r="Y682" s="48"/>
      <c r="Z682" s="48"/>
    </row>
    <row r="683" spans="1:26" ht="14.25" customHeight="1" x14ac:dyDescent="0.2">
      <c r="A683" s="55"/>
      <c r="B683" s="48"/>
      <c r="C683" s="48"/>
      <c r="D683" s="56"/>
      <c r="E683" s="48"/>
      <c r="F683" s="48"/>
      <c r="G683" s="48"/>
      <c r="H683" s="48"/>
      <c r="I683" s="48"/>
      <c r="J683" s="48"/>
      <c r="K683" s="48"/>
      <c r="L683" s="48"/>
      <c r="M683" s="48"/>
      <c r="N683" s="48"/>
      <c r="O683" s="48"/>
      <c r="P683" s="48"/>
      <c r="Q683" s="48"/>
      <c r="R683" s="48"/>
      <c r="S683" s="48"/>
      <c r="T683" s="48"/>
      <c r="U683" s="48"/>
      <c r="V683" s="48"/>
      <c r="W683" s="48"/>
      <c r="X683" s="48"/>
      <c r="Y683" s="48"/>
      <c r="Z683" s="48"/>
    </row>
    <row r="684" spans="1:26" ht="14.25" customHeight="1" x14ac:dyDescent="0.2">
      <c r="A684" s="55"/>
      <c r="B684" s="48"/>
      <c r="C684" s="48"/>
      <c r="D684" s="56"/>
      <c r="E684" s="48"/>
      <c r="F684" s="48"/>
      <c r="G684" s="48"/>
      <c r="H684" s="48"/>
      <c r="I684" s="48"/>
      <c r="J684" s="48"/>
      <c r="K684" s="48"/>
      <c r="L684" s="48"/>
      <c r="M684" s="48"/>
      <c r="N684" s="48"/>
      <c r="O684" s="48"/>
      <c r="P684" s="48"/>
      <c r="Q684" s="48"/>
      <c r="R684" s="48"/>
      <c r="S684" s="48"/>
      <c r="T684" s="48"/>
      <c r="U684" s="48"/>
      <c r="V684" s="48"/>
      <c r="W684" s="48"/>
      <c r="X684" s="48"/>
      <c r="Y684" s="48"/>
      <c r="Z684" s="48"/>
    </row>
    <row r="685" spans="1:26" ht="14.25" customHeight="1" x14ac:dyDescent="0.2">
      <c r="A685" s="55"/>
      <c r="B685" s="48"/>
      <c r="C685" s="48"/>
      <c r="D685" s="56"/>
      <c r="E685" s="48"/>
      <c r="F685" s="48"/>
      <c r="G685" s="48"/>
      <c r="H685" s="48"/>
      <c r="I685" s="48"/>
      <c r="J685" s="48"/>
      <c r="K685" s="48"/>
      <c r="L685" s="48"/>
      <c r="M685" s="48"/>
      <c r="N685" s="48"/>
      <c r="O685" s="48"/>
      <c r="P685" s="48"/>
      <c r="Q685" s="48"/>
      <c r="R685" s="48"/>
      <c r="S685" s="48"/>
      <c r="T685" s="48"/>
      <c r="U685" s="48"/>
      <c r="V685" s="48"/>
      <c r="W685" s="48"/>
      <c r="X685" s="48"/>
      <c r="Y685" s="48"/>
      <c r="Z685" s="48"/>
    </row>
    <row r="686" spans="1:26" ht="14.25" customHeight="1" x14ac:dyDescent="0.2">
      <c r="A686" s="55"/>
      <c r="B686" s="48"/>
      <c r="C686" s="48"/>
      <c r="D686" s="56"/>
      <c r="E686" s="48"/>
      <c r="F686" s="48"/>
      <c r="G686" s="48"/>
      <c r="H686" s="48"/>
      <c r="I686" s="48"/>
      <c r="J686" s="48"/>
      <c r="K686" s="48"/>
      <c r="L686" s="48"/>
      <c r="M686" s="48"/>
      <c r="N686" s="48"/>
      <c r="O686" s="48"/>
      <c r="P686" s="48"/>
      <c r="Q686" s="48"/>
      <c r="R686" s="48"/>
      <c r="S686" s="48"/>
      <c r="T686" s="48"/>
      <c r="U686" s="48"/>
      <c r="V686" s="48"/>
      <c r="W686" s="48"/>
      <c r="X686" s="48"/>
      <c r="Y686" s="48"/>
      <c r="Z686" s="48"/>
    </row>
    <row r="687" spans="1:26" ht="14.25" customHeight="1" x14ac:dyDescent="0.2">
      <c r="A687" s="55"/>
      <c r="B687" s="48"/>
      <c r="C687" s="48"/>
      <c r="D687" s="56"/>
      <c r="E687" s="48"/>
      <c r="F687" s="48"/>
      <c r="G687" s="48"/>
      <c r="H687" s="48"/>
      <c r="I687" s="48"/>
      <c r="J687" s="48"/>
      <c r="K687" s="48"/>
      <c r="L687" s="48"/>
      <c r="M687" s="48"/>
      <c r="N687" s="48"/>
      <c r="O687" s="48"/>
      <c r="P687" s="48"/>
      <c r="Q687" s="48"/>
      <c r="R687" s="48"/>
      <c r="S687" s="48"/>
      <c r="T687" s="48"/>
      <c r="U687" s="48"/>
      <c r="V687" s="48"/>
      <c r="W687" s="48"/>
      <c r="X687" s="48"/>
      <c r="Y687" s="48"/>
      <c r="Z687" s="48"/>
    </row>
    <row r="688" spans="1:26" ht="14.25" customHeight="1" x14ac:dyDescent="0.2">
      <c r="A688" s="55"/>
      <c r="B688" s="48"/>
      <c r="C688" s="48"/>
      <c r="D688" s="56"/>
      <c r="E688" s="48"/>
      <c r="F688" s="48"/>
      <c r="G688" s="48"/>
      <c r="H688" s="48"/>
      <c r="I688" s="48"/>
      <c r="J688" s="48"/>
      <c r="K688" s="48"/>
      <c r="L688" s="48"/>
      <c r="M688" s="48"/>
      <c r="N688" s="48"/>
      <c r="O688" s="48"/>
      <c r="P688" s="48"/>
      <c r="Q688" s="48"/>
      <c r="R688" s="48"/>
      <c r="S688" s="48"/>
      <c r="T688" s="48"/>
      <c r="U688" s="48"/>
      <c r="V688" s="48"/>
      <c r="W688" s="48"/>
      <c r="X688" s="48"/>
      <c r="Y688" s="48"/>
      <c r="Z688" s="48"/>
    </row>
    <row r="689" spans="1:26" ht="14.25" customHeight="1" x14ac:dyDescent="0.2">
      <c r="A689" s="55"/>
      <c r="B689" s="48"/>
      <c r="C689" s="48"/>
      <c r="D689" s="56"/>
      <c r="E689" s="48"/>
      <c r="F689" s="48"/>
      <c r="G689" s="48"/>
      <c r="H689" s="48"/>
      <c r="I689" s="48"/>
      <c r="J689" s="48"/>
      <c r="K689" s="48"/>
      <c r="L689" s="48"/>
      <c r="M689" s="48"/>
      <c r="N689" s="48"/>
      <c r="O689" s="48"/>
      <c r="P689" s="48"/>
      <c r="Q689" s="48"/>
      <c r="R689" s="48"/>
      <c r="S689" s="48"/>
      <c r="T689" s="48"/>
      <c r="U689" s="48"/>
      <c r="V689" s="48"/>
      <c r="W689" s="48"/>
      <c r="X689" s="48"/>
      <c r="Y689" s="48"/>
      <c r="Z689" s="48"/>
    </row>
    <row r="690" spans="1:26" ht="14.25" customHeight="1" x14ac:dyDescent="0.2">
      <c r="A690" s="55"/>
      <c r="B690" s="48"/>
      <c r="C690" s="48"/>
      <c r="D690" s="56"/>
      <c r="E690" s="48"/>
      <c r="F690" s="48"/>
      <c r="G690" s="48"/>
      <c r="H690" s="48"/>
      <c r="I690" s="48"/>
      <c r="J690" s="48"/>
      <c r="K690" s="48"/>
      <c r="L690" s="48"/>
      <c r="M690" s="48"/>
      <c r="N690" s="48"/>
      <c r="O690" s="48"/>
      <c r="P690" s="48"/>
      <c r="Q690" s="48"/>
      <c r="R690" s="48"/>
      <c r="S690" s="48"/>
      <c r="T690" s="48"/>
      <c r="U690" s="48"/>
      <c r="V690" s="48"/>
      <c r="W690" s="48"/>
      <c r="X690" s="48"/>
      <c r="Y690" s="48"/>
      <c r="Z690" s="48"/>
    </row>
    <row r="691" spans="1:26" ht="14.25" customHeight="1" x14ac:dyDescent="0.2">
      <c r="A691" s="55"/>
      <c r="B691" s="48"/>
      <c r="C691" s="48"/>
      <c r="D691" s="56"/>
      <c r="E691" s="48"/>
      <c r="F691" s="48"/>
      <c r="G691" s="48"/>
      <c r="H691" s="48"/>
      <c r="I691" s="48"/>
      <c r="J691" s="48"/>
      <c r="K691" s="48"/>
      <c r="L691" s="48"/>
      <c r="M691" s="48"/>
      <c r="N691" s="48"/>
      <c r="O691" s="48"/>
      <c r="P691" s="48"/>
      <c r="Q691" s="48"/>
      <c r="R691" s="48"/>
      <c r="S691" s="48"/>
      <c r="T691" s="48"/>
      <c r="U691" s="48"/>
      <c r="V691" s="48"/>
      <c r="W691" s="48"/>
      <c r="X691" s="48"/>
      <c r="Y691" s="48"/>
      <c r="Z691" s="48"/>
    </row>
    <row r="692" spans="1:26" ht="14.25" customHeight="1" x14ac:dyDescent="0.2">
      <c r="A692" s="55"/>
      <c r="B692" s="48"/>
      <c r="C692" s="48"/>
      <c r="D692" s="56"/>
      <c r="E692" s="48"/>
      <c r="F692" s="48"/>
      <c r="G692" s="48"/>
      <c r="H692" s="48"/>
      <c r="I692" s="48"/>
      <c r="J692" s="48"/>
      <c r="K692" s="48"/>
      <c r="L692" s="48"/>
      <c r="M692" s="48"/>
      <c r="N692" s="48"/>
      <c r="O692" s="48"/>
      <c r="P692" s="48"/>
      <c r="Q692" s="48"/>
      <c r="R692" s="48"/>
      <c r="S692" s="48"/>
      <c r="T692" s="48"/>
      <c r="U692" s="48"/>
      <c r="V692" s="48"/>
      <c r="W692" s="48"/>
      <c r="X692" s="48"/>
      <c r="Y692" s="48"/>
      <c r="Z692" s="48"/>
    </row>
    <row r="693" spans="1:26" ht="14.25" customHeight="1" x14ac:dyDescent="0.2">
      <c r="A693" s="55"/>
      <c r="B693" s="48"/>
      <c r="C693" s="48"/>
      <c r="D693" s="56"/>
      <c r="E693" s="48"/>
      <c r="F693" s="48"/>
      <c r="G693" s="48"/>
      <c r="H693" s="48"/>
      <c r="I693" s="48"/>
      <c r="J693" s="48"/>
      <c r="K693" s="48"/>
      <c r="L693" s="48"/>
      <c r="M693" s="48"/>
      <c r="N693" s="48"/>
      <c r="O693" s="48"/>
      <c r="P693" s="48"/>
      <c r="Q693" s="48"/>
      <c r="R693" s="48"/>
      <c r="S693" s="48"/>
      <c r="T693" s="48"/>
      <c r="U693" s="48"/>
      <c r="V693" s="48"/>
      <c r="W693" s="48"/>
      <c r="X693" s="48"/>
      <c r="Y693" s="48"/>
      <c r="Z693" s="48"/>
    </row>
    <row r="694" spans="1:26" ht="14.25" customHeight="1" x14ac:dyDescent="0.2">
      <c r="A694" s="55"/>
      <c r="B694" s="48"/>
      <c r="C694" s="48"/>
      <c r="D694" s="56"/>
      <c r="E694" s="48"/>
      <c r="F694" s="48"/>
      <c r="G694" s="48"/>
      <c r="H694" s="48"/>
      <c r="I694" s="48"/>
      <c r="J694" s="48"/>
      <c r="K694" s="48"/>
      <c r="L694" s="48"/>
      <c r="M694" s="48"/>
      <c r="N694" s="48"/>
      <c r="O694" s="48"/>
      <c r="P694" s="48"/>
      <c r="Q694" s="48"/>
      <c r="R694" s="48"/>
      <c r="S694" s="48"/>
      <c r="T694" s="48"/>
      <c r="U694" s="48"/>
      <c r="V694" s="48"/>
      <c r="W694" s="48"/>
      <c r="X694" s="48"/>
      <c r="Y694" s="48"/>
      <c r="Z694" s="48"/>
    </row>
    <row r="695" spans="1:26" ht="14.25" customHeight="1" x14ac:dyDescent="0.2">
      <c r="A695" s="55"/>
      <c r="B695" s="48"/>
      <c r="C695" s="48"/>
      <c r="D695" s="56"/>
      <c r="E695" s="48"/>
      <c r="F695" s="48"/>
      <c r="G695" s="48"/>
      <c r="H695" s="48"/>
      <c r="I695" s="48"/>
      <c r="J695" s="48"/>
      <c r="K695" s="48"/>
      <c r="L695" s="48"/>
      <c r="M695" s="48"/>
      <c r="N695" s="48"/>
      <c r="O695" s="48"/>
      <c r="P695" s="48"/>
      <c r="Q695" s="48"/>
      <c r="R695" s="48"/>
      <c r="S695" s="48"/>
      <c r="T695" s="48"/>
      <c r="U695" s="48"/>
      <c r="V695" s="48"/>
      <c r="W695" s="48"/>
      <c r="X695" s="48"/>
      <c r="Y695" s="48"/>
      <c r="Z695" s="48"/>
    </row>
    <row r="696" spans="1:26" ht="14.25" customHeight="1" x14ac:dyDescent="0.2">
      <c r="A696" s="55"/>
      <c r="B696" s="48"/>
      <c r="C696" s="48"/>
      <c r="D696" s="56"/>
      <c r="E696" s="48"/>
      <c r="F696" s="48"/>
      <c r="G696" s="48"/>
      <c r="H696" s="48"/>
      <c r="I696" s="48"/>
      <c r="J696" s="48"/>
      <c r="K696" s="48"/>
      <c r="L696" s="48"/>
      <c r="M696" s="48"/>
      <c r="N696" s="48"/>
      <c r="O696" s="48"/>
      <c r="P696" s="48"/>
      <c r="Q696" s="48"/>
      <c r="R696" s="48"/>
      <c r="S696" s="48"/>
      <c r="T696" s="48"/>
      <c r="U696" s="48"/>
      <c r="V696" s="48"/>
      <c r="W696" s="48"/>
      <c r="X696" s="48"/>
      <c r="Y696" s="48"/>
      <c r="Z696" s="48"/>
    </row>
    <row r="697" spans="1:26" ht="14.25" customHeight="1" x14ac:dyDescent="0.2">
      <c r="A697" s="55"/>
      <c r="B697" s="48"/>
      <c r="C697" s="48"/>
      <c r="D697" s="56"/>
      <c r="E697" s="48"/>
      <c r="F697" s="48"/>
      <c r="G697" s="48"/>
      <c r="H697" s="48"/>
      <c r="I697" s="48"/>
      <c r="J697" s="48"/>
      <c r="K697" s="48"/>
      <c r="L697" s="48"/>
      <c r="M697" s="48"/>
      <c r="N697" s="48"/>
      <c r="O697" s="48"/>
      <c r="P697" s="48"/>
      <c r="Q697" s="48"/>
      <c r="R697" s="48"/>
      <c r="S697" s="48"/>
      <c r="T697" s="48"/>
      <c r="U697" s="48"/>
      <c r="V697" s="48"/>
      <c r="W697" s="48"/>
      <c r="X697" s="48"/>
      <c r="Y697" s="48"/>
      <c r="Z697" s="48"/>
    </row>
    <row r="698" spans="1:26" ht="14.25" customHeight="1" x14ac:dyDescent="0.2">
      <c r="A698" s="55"/>
      <c r="B698" s="48"/>
      <c r="C698" s="48"/>
      <c r="D698" s="56"/>
      <c r="E698" s="48"/>
      <c r="F698" s="48"/>
      <c r="G698" s="48"/>
      <c r="H698" s="48"/>
      <c r="I698" s="48"/>
      <c r="J698" s="48"/>
      <c r="K698" s="48"/>
      <c r="L698" s="48"/>
      <c r="M698" s="48"/>
      <c r="N698" s="48"/>
      <c r="O698" s="48"/>
      <c r="P698" s="48"/>
      <c r="Q698" s="48"/>
      <c r="R698" s="48"/>
      <c r="S698" s="48"/>
      <c r="T698" s="48"/>
      <c r="U698" s="48"/>
      <c r="V698" s="48"/>
      <c r="W698" s="48"/>
      <c r="X698" s="48"/>
      <c r="Y698" s="48"/>
      <c r="Z698" s="48"/>
    </row>
    <row r="699" spans="1:26" ht="14.25" customHeight="1" x14ac:dyDescent="0.2">
      <c r="A699" s="55"/>
      <c r="B699" s="48"/>
      <c r="C699" s="48"/>
      <c r="D699" s="56"/>
      <c r="E699" s="48"/>
      <c r="F699" s="48"/>
      <c r="G699" s="48"/>
      <c r="H699" s="48"/>
      <c r="I699" s="48"/>
      <c r="J699" s="48"/>
      <c r="K699" s="48"/>
      <c r="L699" s="48"/>
      <c r="M699" s="48"/>
      <c r="N699" s="48"/>
      <c r="O699" s="48"/>
      <c r="P699" s="48"/>
      <c r="Q699" s="48"/>
      <c r="R699" s="48"/>
      <c r="S699" s="48"/>
      <c r="T699" s="48"/>
      <c r="U699" s="48"/>
      <c r="V699" s="48"/>
      <c r="W699" s="48"/>
      <c r="X699" s="48"/>
      <c r="Y699" s="48"/>
      <c r="Z699" s="48"/>
    </row>
    <row r="700" spans="1:26" ht="14.25" customHeight="1" x14ac:dyDescent="0.2">
      <c r="A700" s="55"/>
      <c r="B700" s="48"/>
      <c r="C700" s="48"/>
      <c r="D700" s="56"/>
      <c r="E700" s="48"/>
      <c r="F700" s="48"/>
      <c r="G700" s="48"/>
      <c r="H700" s="48"/>
      <c r="I700" s="48"/>
      <c r="J700" s="48"/>
      <c r="K700" s="48"/>
      <c r="L700" s="48"/>
      <c r="M700" s="48"/>
      <c r="N700" s="48"/>
      <c r="O700" s="48"/>
      <c r="P700" s="48"/>
      <c r="Q700" s="48"/>
      <c r="R700" s="48"/>
      <c r="S700" s="48"/>
      <c r="T700" s="48"/>
      <c r="U700" s="48"/>
      <c r="V700" s="48"/>
      <c r="W700" s="48"/>
      <c r="X700" s="48"/>
      <c r="Y700" s="48"/>
      <c r="Z700" s="48"/>
    </row>
    <row r="701" spans="1:26" ht="14.25" customHeight="1" x14ac:dyDescent="0.2">
      <c r="A701" s="55"/>
      <c r="B701" s="48"/>
      <c r="C701" s="48"/>
      <c r="D701" s="56"/>
      <c r="E701" s="48"/>
      <c r="F701" s="48"/>
      <c r="G701" s="48"/>
      <c r="H701" s="48"/>
      <c r="I701" s="48"/>
      <c r="J701" s="48"/>
      <c r="K701" s="48"/>
      <c r="L701" s="48"/>
      <c r="M701" s="48"/>
      <c r="N701" s="48"/>
      <c r="O701" s="48"/>
      <c r="P701" s="48"/>
      <c r="Q701" s="48"/>
      <c r="R701" s="48"/>
      <c r="S701" s="48"/>
      <c r="T701" s="48"/>
      <c r="U701" s="48"/>
      <c r="V701" s="48"/>
      <c r="W701" s="48"/>
      <c r="X701" s="48"/>
      <c r="Y701" s="48"/>
      <c r="Z701" s="48"/>
    </row>
    <row r="702" spans="1:26" ht="14.25" customHeight="1" x14ac:dyDescent="0.2">
      <c r="A702" s="55"/>
      <c r="B702" s="48"/>
      <c r="C702" s="48"/>
      <c r="D702" s="56"/>
      <c r="E702" s="48"/>
      <c r="F702" s="48"/>
      <c r="G702" s="48"/>
      <c r="H702" s="48"/>
      <c r="I702" s="48"/>
      <c r="J702" s="48"/>
      <c r="K702" s="48"/>
      <c r="L702" s="48"/>
      <c r="M702" s="48"/>
      <c r="N702" s="48"/>
      <c r="O702" s="48"/>
      <c r="P702" s="48"/>
      <c r="Q702" s="48"/>
      <c r="R702" s="48"/>
      <c r="S702" s="48"/>
      <c r="T702" s="48"/>
      <c r="U702" s="48"/>
      <c r="V702" s="48"/>
      <c r="W702" s="48"/>
      <c r="X702" s="48"/>
      <c r="Y702" s="48"/>
      <c r="Z702" s="48"/>
    </row>
    <row r="703" spans="1:26" ht="14.25" customHeight="1" x14ac:dyDescent="0.2">
      <c r="A703" s="55"/>
      <c r="B703" s="48"/>
      <c r="C703" s="48"/>
      <c r="D703" s="56"/>
      <c r="E703" s="48"/>
      <c r="F703" s="48"/>
      <c r="G703" s="48"/>
      <c r="H703" s="48"/>
      <c r="I703" s="48"/>
      <c r="J703" s="48"/>
      <c r="K703" s="48"/>
      <c r="L703" s="48"/>
      <c r="M703" s="48"/>
      <c r="N703" s="48"/>
      <c r="O703" s="48"/>
      <c r="P703" s="48"/>
      <c r="Q703" s="48"/>
      <c r="R703" s="48"/>
      <c r="S703" s="48"/>
      <c r="T703" s="48"/>
      <c r="U703" s="48"/>
      <c r="V703" s="48"/>
      <c r="W703" s="48"/>
      <c r="X703" s="48"/>
      <c r="Y703" s="48"/>
      <c r="Z703" s="48"/>
    </row>
    <row r="704" spans="1:26" ht="14.25" customHeight="1" x14ac:dyDescent="0.2">
      <c r="A704" s="55"/>
      <c r="B704" s="48"/>
      <c r="C704" s="48"/>
      <c r="D704" s="56"/>
      <c r="E704" s="48"/>
      <c r="F704" s="48"/>
      <c r="G704" s="48"/>
      <c r="H704" s="48"/>
      <c r="I704" s="48"/>
      <c r="J704" s="48"/>
      <c r="K704" s="48"/>
      <c r="L704" s="48"/>
      <c r="M704" s="48"/>
      <c r="N704" s="48"/>
      <c r="O704" s="48"/>
      <c r="P704" s="48"/>
      <c r="Q704" s="48"/>
      <c r="R704" s="48"/>
      <c r="S704" s="48"/>
      <c r="T704" s="48"/>
      <c r="U704" s="48"/>
      <c r="V704" s="48"/>
      <c r="W704" s="48"/>
      <c r="X704" s="48"/>
      <c r="Y704" s="48"/>
      <c r="Z704" s="48"/>
    </row>
    <row r="705" spans="1:26" ht="14.25" customHeight="1" x14ac:dyDescent="0.2">
      <c r="A705" s="55"/>
      <c r="B705" s="48"/>
      <c r="C705" s="48"/>
      <c r="D705" s="56"/>
      <c r="E705" s="48"/>
      <c r="F705" s="48"/>
      <c r="G705" s="48"/>
      <c r="H705" s="48"/>
      <c r="I705" s="48"/>
      <c r="J705" s="48"/>
      <c r="K705" s="48"/>
      <c r="L705" s="48"/>
      <c r="M705" s="48"/>
      <c r="N705" s="48"/>
      <c r="O705" s="48"/>
      <c r="P705" s="48"/>
      <c r="Q705" s="48"/>
      <c r="R705" s="48"/>
      <c r="S705" s="48"/>
      <c r="T705" s="48"/>
      <c r="U705" s="48"/>
      <c r="V705" s="48"/>
      <c r="W705" s="48"/>
      <c r="X705" s="48"/>
      <c r="Y705" s="48"/>
      <c r="Z705" s="48"/>
    </row>
    <row r="706" spans="1:26" ht="14.25" customHeight="1" x14ac:dyDescent="0.2">
      <c r="A706" s="55"/>
      <c r="B706" s="48"/>
      <c r="C706" s="48"/>
      <c r="D706" s="56"/>
      <c r="E706" s="48"/>
      <c r="F706" s="48"/>
      <c r="G706" s="48"/>
      <c r="H706" s="48"/>
      <c r="I706" s="48"/>
      <c r="J706" s="48"/>
      <c r="K706" s="48"/>
      <c r="L706" s="48"/>
      <c r="M706" s="48"/>
      <c r="N706" s="48"/>
      <c r="O706" s="48"/>
      <c r="P706" s="48"/>
      <c r="Q706" s="48"/>
      <c r="R706" s="48"/>
      <c r="S706" s="48"/>
      <c r="T706" s="48"/>
      <c r="U706" s="48"/>
      <c r="V706" s="48"/>
      <c r="W706" s="48"/>
      <c r="X706" s="48"/>
      <c r="Y706" s="48"/>
      <c r="Z706" s="48"/>
    </row>
    <row r="707" spans="1:26" ht="14.25" customHeight="1" x14ac:dyDescent="0.2">
      <c r="A707" s="55"/>
      <c r="B707" s="48"/>
      <c r="C707" s="48"/>
      <c r="D707" s="56"/>
      <c r="E707" s="48"/>
      <c r="F707" s="48"/>
      <c r="G707" s="48"/>
      <c r="H707" s="48"/>
      <c r="I707" s="48"/>
      <c r="J707" s="48"/>
      <c r="K707" s="48"/>
      <c r="L707" s="48"/>
      <c r="M707" s="48"/>
      <c r="N707" s="48"/>
      <c r="O707" s="48"/>
      <c r="P707" s="48"/>
      <c r="Q707" s="48"/>
      <c r="R707" s="48"/>
      <c r="S707" s="48"/>
      <c r="T707" s="48"/>
      <c r="U707" s="48"/>
      <c r="V707" s="48"/>
      <c r="W707" s="48"/>
      <c r="X707" s="48"/>
      <c r="Y707" s="48"/>
      <c r="Z707" s="48"/>
    </row>
    <row r="708" spans="1:26" ht="14.25" customHeight="1" x14ac:dyDescent="0.2">
      <c r="A708" s="55"/>
      <c r="B708" s="48"/>
      <c r="C708" s="48"/>
      <c r="D708" s="56"/>
      <c r="E708" s="48"/>
      <c r="F708" s="48"/>
      <c r="G708" s="48"/>
      <c r="H708" s="48"/>
      <c r="I708" s="48"/>
      <c r="J708" s="48"/>
      <c r="K708" s="48"/>
      <c r="L708" s="48"/>
      <c r="M708" s="48"/>
      <c r="N708" s="48"/>
      <c r="O708" s="48"/>
      <c r="P708" s="48"/>
      <c r="Q708" s="48"/>
      <c r="R708" s="48"/>
      <c r="S708" s="48"/>
      <c r="T708" s="48"/>
      <c r="U708" s="48"/>
      <c r="V708" s="48"/>
      <c r="W708" s="48"/>
      <c r="X708" s="48"/>
      <c r="Y708" s="48"/>
      <c r="Z708" s="48"/>
    </row>
    <row r="709" spans="1:26" ht="14.25" customHeight="1" x14ac:dyDescent="0.2">
      <c r="A709" s="55"/>
      <c r="B709" s="48"/>
      <c r="C709" s="48"/>
      <c r="D709" s="56"/>
      <c r="E709" s="48"/>
      <c r="F709" s="48"/>
      <c r="G709" s="48"/>
      <c r="H709" s="48"/>
      <c r="I709" s="48"/>
      <c r="J709" s="48"/>
      <c r="K709" s="48"/>
      <c r="L709" s="48"/>
      <c r="M709" s="48"/>
      <c r="N709" s="48"/>
      <c r="O709" s="48"/>
      <c r="P709" s="48"/>
      <c r="Q709" s="48"/>
      <c r="R709" s="48"/>
      <c r="S709" s="48"/>
      <c r="T709" s="48"/>
      <c r="U709" s="48"/>
      <c r="V709" s="48"/>
      <c r="W709" s="48"/>
      <c r="X709" s="48"/>
      <c r="Y709" s="48"/>
      <c r="Z709" s="48"/>
    </row>
    <row r="710" spans="1:26" ht="14.25" customHeight="1" x14ac:dyDescent="0.2">
      <c r="A710" s="55"/>
      <c r="B710" s="48"/>
      <c r="C710" s="48"/>
      <c r="D710" s="56"/>
      <c r="E710" s="48"/>
      <c r="F710" s="48"/>
      <c r="G710" s="48"/>
      <c r="H710" s="48"/>
      <c r="I710" s="48"/>
      <c r="J710" s="48"/>
      <c r="K710" s="48"/>
      <c r="L710" s="48"/>
      <c r="M710" s="48"/>
      <c r="N710" s="48"/>
      <c r="O710" s="48"/>
      <c r="P710" s="48"/>
      <c r="Q710" s="48"/>
      <c r="R710" s="48"/>
      <c r="S710" s="48"/>
      <c r="T710" s="48"/>
      <c r="U710" s="48"/>
      <c r="V710" s="48"/>
      <c r="W710" s="48"/>
      <c r="X710" s="48"/>
      <c r="Y710" s="48"/>
      <c r="Z710" s="48"/>
    </row>
    <row r="711" spans="1:26" ht="14.25" customHeight="1" x14ac:dyDescent="0.2">
      <c r="A711" s="55"/>
      <c r="B711" s="48"/>
      <c r="C711" s="48"/>
      <c r="D711" s="56"/>
      <c r="E711" s="48"/>
      <c r="F711" s="48"/>
      <c r="G711" s="48"/>
      <c r="H711" s="48"/>
      <c r="I711" s="48"/>
      <c r="J711" s="48"/>
      <c r="K711" s="48"/>
      <c r="L711" s="48"/>
      <c r="M711" s="48"/>
      <c r="N711" s="48"/>
      <c r="O711" s="48"/>
      <c r="P711" s="48"/>
      <c r="Q711" s="48"/>
      <c r="R711" s="48"/>
      <c r="S711" s="48"/>
      <c r="T711" s="48"/>
      <c r="U711" s="48"/>
      <c r="V711" s="48"/>
      <c r="W711" s="48"/>
      <c r="X711" s="48"/>
      <c r="Y711" s="48"/>
      <c r="Z711" s="48"/>
    </row>
    <row r="712" spans="1:26" ht="14.25" customHeight="1" x14ac:dyDescent="0.2">
      <c r="A712" s="55"/>
      <c r="B712" s="48"/>
      <c r="C712" s="48"/>
      <c r="D712" s="56"/>
      <c r="E712" s="48"/>
      <c r="F712" s="48"/>
      <c r="G712" s="48"/>
      <c r="H712" s="48"/>
      <c r="I712" s="48"/>
      <c r="J712" s="48"/>
      <c r="K712" s="48"/>
      <c r="L712" s="48"/>
      <c r="M712" s="48"/>
      <c r="N712" s="48"/>
      <c r="O712" s="48"/>
      <c r="P712" s="48"/>
      <c r="Q712" s="48"/>
      <c r="R712" s="48"/>
      <c r="S712" s="48"/>
      <c r="T712" s="48"/>
      <c r="U712" s="48"/>
      <c r="V712" s="48"/>
      <c r="W712" s="48"/>
      <c r="X712" s="48"/>
      <c r="Y712" s="48"/>
      <c r="Z712" s="48"/>
    </row>
    <row r="713" spans="1:26" ht="14.25" customHeight="1" x14ac:dyDescent="0.2">
      <c r="A713" s="55"/>
      <c r="B713" s="48"/>
      <c r="C713" s="48"/>
      <c r="D713" s="56"/>
      <c r="E713" s="48"/>
      <c r="F713" s="48"/>
      <c r="G713" s="48"/>
      <c r="H713" s="48"/>
      <c r="I713" s="48"/>
      <c r="J713" s="48"/>
      <c r="K713" s="48"/>
      <c r="L713" s="48"/>
      <c r="M713" s="48"/>
      <c r="N713" s="48"/>
      <c r="O713" s="48"/>
      <c r="P713" s="48"/>
      <c r="Q713" s="48"/>
      <c r="R713" s="48"/>
      <c r="S713" s="48"/>
      <c r="T713" s="48"/>
      <c r="U713" s="48"/>
      <c r="V713" s="48"/>
      <c r="W713" s="48"/>
      <c r="X713" s="48"/>
      <c r="Y713" s="48"/>
      <c r="Z713" s="48"/>
    </row>
    <row r="714" spans="1:26" ht="14.25" customHeight="1" x14ac:dyDescent="0.2">
      <c r="A714" s="55"/>
      <c r="B714" s="48"/>
      <c r="C714" s="48"/>
      <c r="D714" s="56"/>
      <c r="E714" s="48"/>
      <c r="F714" s="48"/>
      <c r="G714" s="48"/>
      <c r="H714" s="48"/>
      <c r="I714" s="48"/>
      <c r="J714" s="48"/>
      <c r="K714" s="48"/>
      <c r="L714" s="48"/>
      <c r="M714" s="48"/>
      <c r="N714" s="48"/>
      <c r="O714" s="48"/>
      <c r="P714" s="48"/>
      <c r="Q714" s="48"/>
      <c r="R714" s="48"/>
      <c r="S714" s="48"/>
      <c r="T714" s="48"/>
      <c r="U714" s="48"/>
      <c r="V714" s="48"/>
      <c r="W714" s="48"/>
      <c r="X714" s="48"/>
      <c r="Y714" s="48"/>
      <c r="Z714" s="48"/>
    </row>
    <row r="715" spans="1:26" ht="14.25" customHeight="1" x14ac:dyDescent="0.2">
      <c r="A715" s="55"/>
      <c r="B715" s="48"/>
      <c r="C715" s="48"/>
      <c r="D715" s="56"/>
      <c r="E715" s="48"/>
      <c r="F715" s="48"/>
      <c r="G715" s="48"/>
      <c r="H715" s="48"/>
      <c r="I715" s="48"/>
      <c r="J715" s="48"/>
      <c r="K715" s="48"/>
      <c r="L715" s="48"/>
      <c r="M715" s="48"/>
      <c r="N715" s="48"/>
      <c r="O715" s="48"/>
      <c r="P715" s="48"/>
      <c r="Q715" s="48"/>
      <c r="R715" s="48"/>
      <c r="S715" s="48"/>
      <c r="T715" s="48"/>
      <c r="U715" s="48"/>
      <c r="V715" s="48"/>
      <c r="W715" s="48"/>
      <c r="X715" s="48"/>
      <c r="Y715" s="48"/>
      <c r="Z715" s="48"/>
    </row>
    <row r="716" spans="1:26" ht="14.25" customHeight="1" x14ac:dyDescent="0.2">
      <c r="A716" s="55"/>
      <c r="B716" s="48"/>
      <c r="C716" s="48"/>
      <c r="D716" s="56"/>
      <c r="E716" s="48"/>
      <c r="F716" s="48"/>
      <c r="G716" s="48"/>
      <c r="H716" s="48"/>
      <c r="I716" s="48"/>
      <c r="J716" s="48"/>
      <c r="K716" s="48"/>
      <c r="L716" s="48"/>
      <c r="M716" s="48"/>
      <c r="N716" s="48"/>
      <c r="O716" s="48"/>
      <c r="P716" s="48"/>
      <c r="Q716" s="48"/>
      <c r="R716" s="48"/>
      <c r="S716" s="48"/>
      <c r="T716" s="48"/>
      <c r="U716" s="48"/>
      <c r="V716" s="48"/>
      <c r="W716" s="48"/>
      <c r="X716" s="48"/>
      <c r="Y716" s="48"/>
      <c r="Z716" s="48"/>
    </row>
    <row r="717" spans="1:26" ht="14.25" customHeight="1" x14ac:dyDescent="0.2">
      <c r="A717" s="55"/>
      <c r="B717" s="48"/>
      <c r="C717" s="48"/>
      <c r="D717" s="56"/>
      <c r="E717" s="48"/>
      <c r="F717" s="48"/>
      <c r="G717" s="48"/>
      <c r="H717" s="48"/>
      <c r="I717" s="48"/>
      <c r="J717" s="48"/>
      <c r="K717" s="48"/>
      <c r="L717" s="48"/>
      <c r="M717" s="48"/>
      <c r="N717" s="48"/>
      <c r="O717" s="48"/>
      <c r="P717" s="48"/>
      <c r="Q717" s="48"/>
      <c r="R717" s="48"/>
      <c r="S717" s="48"/>
      <c r="T717" s="48"/>
      <c r="U717" s="48"/>
      <c r="V717" s="48"/>
      <c r="W717" s="48"/>
      <c r="X717" s="48"/>
      <c r="Y717" s="48"/>
      <c r="Z717" s="48"/>
    </row>
    <row r="718" spans="1:26" ht="14.25" customHeight="1" x14ac:dyDescent="0.2">
      <c r="A718" s="55"/>
      <c r="B718" s="48"/>
      <c r="C718" s="48"/>
      <c r="D718" s="56"/>
      <c r="E718" s="48"/>
      <c r="F718" s="48"/>
      <c r="G718" s="48"/>
      <c r="H718" s="48"/>
      <c r="I718" s="48"/>
      <c r="J718" s="48"/>
      <c r="K718" s="48"/>
      <c r="L718" s="48"/>
      <c r="M718" s="48"/>
      <c r="N718" s="48"/>
      <c r="O718" s="48"/>
      <c r="P718" s="48"/>
      <c r="Q718" s="48"/>
      <c r="R718" s="48"/>
      <c r="S718" s="48"/>
      <c r="T718" s="48"/>
      <c r="U718" s="48"/>
      <c r="V718" s="48"/>
      <c r="W718" s="48"/>
      <c r="X718" s="48"/>
      <c r="Y718" s="48"/>
      <c r="Z718" s="48"/>
    </row>
    <row r="719" spans="1:26" ht="14.25" customHeight="1" x14ac:dyDescent="0.2">
      <c r="A719" s="55"/>
      <c r="B719" s="48"/>
      <c r="C719" s="48"/>
      <c r="D719" s="56"/>
      <c r="E719" s="48"/>
      <c r="F719" s="48"/>
      <c r="G719" s="48"/>
      <c r="H719" s="48"/>
      <c r="I719" s="48"/>
      <c r="J719" s="48"/>
      <c r="K719" s="48"/>
      <c r="L719" s="48"/>
      <c r="M719" s="48"/>
      <c r="N719" s="48"/>
      <c r="O719" s="48"/>
      <c r="P719" s="48"/>
      <c r="Q719" s="48"/>
      <c r="R719" s="48"/>
      <c r="S719" s="48"/>
      <c r="T719" s="48"/>
      <c r="U719" s="48"/>
      <c r="V719" s="48"/>
      <c r="W719" s="48"/>
      <c r="X719" s="48"/>
      <c r="Y719" s="48"/>
      <c r="Z719" s="48"/>
    </row>
    <row r="720" spans="1:26" ht="14.25" customHeight="1" x14ac:dyDescent="0.2">
      <c r="A720" s="55"/>
      <c r="B720" s="48"/>
      <c r="C720" s="48"/>
      <c r="D720" s="56"/>
      <c r="E720" s="48"/>
      <c r="F720" s="48"/>
      <c r="G720" s="48"/>
      <c r="H720" s="48"/>
      <c r="I720" s="48"/>
      <c r="J720" s="48"/>
      <c r="K720" s="48"/>
      <c r="L720" s="48"/>
      <c r="M720" s="48"/>
      <c r="N720" s="48"/>
      <c r="O720" s="48"/>
      <c r="P720" s="48"/>
      <c r="Q720" s="48"/>
      <c r="R720" s="48"/>
      <c r="S720" s="48"/>
      <c r="T720" s="48"/>
      <c r="U720" s="48"/>
      <c r="V720" s="48"/>
      <c r="W720" s="48"/>
      <c r="X720" s="48"/>
      <c r="Y720" s="48"/>
      <c r="Z720" s="48"/>
    </row>
    <row r="721" spans="1:26" ht="14.25" customHeight="1" x14ac:dyDescent="0.2">
      <c r="A721" s="55"/>
      <c r="B721" s="48"/>
      <c r="C721" s="48"/>
      <c r="D721" s="56"/>
      <c r="E721" s="48"/>
      <c r="F721" s="48"/>
      <c r="G721" s="48"/>
      <c r="H721" s="48"/>
      <c r="I721" s="48"/>
      <c r="J721" s="48"/>
      <c r="K721" s="48"/>
      <c r="L721" s="48"/>
      <c r="M721" s="48"/>
      <c r="N721" s="48"/>
      <c r="O721" s="48"/>
      <c r="P721" s="48"/>
      <c r="Q721" s="48"/>
      <c r="R721" s="48"/>
      <c r="S721" s="48"/>
      <c r="T721" s="48"/>
      <c r="U721" s="48"/>
      <c r="V721" s="48"/>
      <c r="W721" s="48"/>
      <c r="X721" s="48"/>
      <c r="Y721" s="48"/>
      <c r="Z721" s="48"/>
    </row>
    <row r="722" spans="1:26" ht="14.25" customHeight="1" x14ac:dyDescent="0.2">
      <c r="A722" s="55"/>
      <c r="B722" s="48"/>
      <c r="C722" s="48"/>
      <c r="D722" s="56"/>
      <c r="E722" s="48"/>
      <c r="F722" s="48"/>
      <c r="G722" s="48"/>
      <c r="H722" s="48"/>
      <c r="I722" s="48"/>
      <c r="J722" s="48"/>
      <c r="K722" s="48"/>
      <c r="L722" s="48"/>
      <c r="M722" s="48"/>
      <c r="N722" s="48"/>
      <c r="O722" s="48"/>
      <c r="P722" s="48"/>
      <c r="Q722" s="48"/>
      <c r="R722" s="48"/>
      <c r="S722" s="48"/>
      <c r="T722" s="48"/>
      <c r="U722" s="48"/>
      <c r="V722" s="48"/>
      <c r="W722" s="48"/>
      <c r="X722" s="48"/>
      <c r="Y722" s="48"/>
      <c r="Z722" s="48"/>
    </row>
    <row r="723" spans="1:26" ht="14.25" customHeight="1" x14ac:dyDescent="0.2">
      <c r="A723" s="55"/>
      <c r="B723" s="48"/>
      <c r="C723" s="48"/>
      <c r="D723" s="56"/>
      <c r="E723" s="48"/>
      <c r="F723" s="48"/>
      <c r="G723" s="48"/>
      <c r="H723" s="48"/>
      <c r="I723" s="48"/>
      <c r="J723" s="48"/>
      <c r="K723" s="48"/>
      <c r="L723" s="48"/>
      <c r="M723" s="48"/>
      <c r="N723" s="48"/>
      <c r="O723" s="48"/>
      <c r="P723" s="48"/>
      <c r="Q723" s="48"/>
      <c r="R723" s="48"/>
      <c r="S723" s="48"/>
      <c r="T723" s="48"/>
      <c r="U723" s="48"/>
      <c r="V723" s="48"/>
      <c r="W723" s="48"/>
      <c r="X723" s="48"/>
      <c r="Y723" s="48"/>
      <c r="Z723" s="48"/>
    </row>
    <row r="724" spans="1:26" ht="14.25" customHeight="1" x14ac:dyDescent="0.2">
      <c r="A724" s="55"/>
      <c r="B724" s="48"/>
      <c r="C724" s="48"/>
      <c r="D724" s="56"/>
      <c r="E724" s="48"/>
      <c r="F724" s="48"/>
      <c r="G724" s="48"/>
      <c r="H724" s="48"/>
      <c r="I724" s="48"/>
      <c r="J724" s="48"/>
      <c r="K724" s="48"/>
      <c r="L724" s="48"/>
      <c r="M724" s="48"/>
      <c r="N724" s="48"/>
      <c r="O724" s="48"/>
      <c r="P724" s="48"/>
      <c r="Q724" s="48"/>
      <c r="R724" s="48"/>
      <c r="S724" s="48"/>
      <c r="T724" s="48"/>
      <c r="U724" s="48"/>
      <c r="V724" s="48"/>
      <c r="W724" s="48"/>
      <c r="X724" s="48"/>
      <c r="Y724" s="48"/>
      <c r="Z724" s="48"/>
    </row>
    <row r="725" spans="1:26" ht="14.25" customHeight="1" x14ac:dyDescent="0.2">
      <c r="A725" s="55"/>
      <c r="B725" s="48"/>
      <c r="C725" s="48"/>
      <c r="D725" s="56"/>
      <c r="E725" s="48"/>
      <c r="F725" s="48"/>
      <c r="G725" s="48"/>
      <c r="H725" s="48"/>
      <c r="I725" s="48"/>
      <c r="J725" s="48"/>
      <c r="K725" s="48"/>
      <c r="L725" s="48"/>
      <c r="M725" s="48"/>
      <c r="N725" s="48"/>
      <c r="O725" s="48"/>
      <c r="P725" s="48"/>
      <c r="Q725" s="48"/>
      <c r="R725" s="48"/>
      <c r="S725" s="48"/>
      <c r="T725" s="48"/>
      <c r="U725" s="48"/>
      <c r="V725" s="48"/>
      <c r="W725" s="48"/>
      <c r="X725" s="48"/>
      <c r="Y725" s="48"/>
      <c r="Z725" s="48"/>
    </row>
    <row r="726" spans="1:26" ht="14.25" customHeight="1" x14ac:dyDescent="0.2">
      <c r="A726" s="55"/>
      <c r="B726" s="48"/>
      <c r="C726" s="48"/>
      <c r="D726" s="56"/>
      <c r="E726" s="48"/>
      <c r="F726" s="48"/>
      <c r="G726" s="48"/>
      <c r="H726" s="48"/>
      <c r="I726" s="48"/>
      <c r="J726" s="48"/>
      <c r="K726" s="48"/>
      <c r="L726" s="48"/>
      <c r="M726" s="48"/>
      <c r="N726" s="48"/>
      <c r="O726" s="48"/>
      <c r="P726" s="48"/>
      <c r="Q726" s="48"/>
      <c r="R726" s="48"/>
      <c r="S726" s="48"/>
      <c r="T726" s="48"/>
      <c r="U726" s="48"/>
      <c r="V726" s="48"/>
      <c r="W726" s="48"/>
      <c r="X726" s="48"/>
      <c r="Y726" s="48"/>
      <c r="Z726" s="48"/>
    </row>
    <row r="727" spans="1:26" ht="14.25" customHeight="1" x14ac:dyDescent="0.2">
      <c r="A727" s="55"/>
      <c r="B727" s="48"/>
      <c r="C727" s="48"/>
      <c r="D727" s="56"/>
      <c r="E727" s="48"/>
      <c r="F727" s="48"/>
      <c r="G727" s="48"/>
      <c r="H727" s="48"/>
      <c r="I727" s="48"/>
      <c r="J727" s="48"/>
      <c r="K727" s="48"/>
      <c r="L727" s="48"/>
      <c r="M727" s="48"/>
      <c r="N727" s="48"/>
      <c r="O727" s="48"/>
      <c r="P727" s="48"/>
      <c r="Q727" s="48"/>
      <c r="R727" s="48"/>
      <c r="S727" s="48"/>
      <c r="T727" s="48"/>
      <c r="U727" s="48"/>
      <c r="V727" s="48"/>
      <c r="W727" s="48"/>
      <c r="X727" s="48"/>
      <c r="Y727" s="48"/>
      <c r="Z727" s="48"/>
    </row>
    <row r="728" spans="1:26" ht="14.25" customHeight="1" x14ac:dyDescent="0.2">
      <c r="A728" s="55"/>
      <c r="B728" s="48"/>
      <c r="C728" s="48"/>
      <c r="D728" s="56"/>
      <c r="E728" s="48"/>
      <c r="F728" s="48"/>
      <c r="G728" s="48"/>
      <c r="H728" s="48"/>
      <c r="I728" s="48"/>
      <c r="J728" s="48"/>
      <c r="K728" s="48"/>
      <c r="L728" s="48"/>
      <c r="M728" s="48"/>
      <c r="N728" s="48"/>
      <c r="O728" s="48"/>
      <c r="P728" s="48"/>
      <c r="Q728" s="48"/>
      <c r="R728" s="48"/>
      <c r="S728" s="48"/>
      <c r="T728" s="48"/>
      <c r="U728" s="48"/>
      <c r="V728" s="48"/>
      <c r="W728" s="48"/>
      <c r="X728" s="48"/>
      <c r="Y728" s="48"/>
      <c r="Z728" s="48"/>
    </row>
    <row r="729" spans="1:26" ht="14.25" customHeight="1" x14ac:dyDescent="0.2">
      <c r="A729" s="55"/>
      <c r="B729" s="48"/>
      <c r="C729" s="48"/>
      <c r="D729" s="56"/>
      <c r="E729" s="48"/>
      <c r="F729" s="48"/>
      <c r="G729" s="48"/>
      <c r="H729" s="48"/>
      <c r="I729" s="48"/>
      <c r="J729" s="48"/>
      <c r="K729" s="48"/>
      <c r="L729" s="48"/>
      <c r="M729" s="48"/>
      <c r="N729" s="48"/>
      <c r="O729" s="48"/>
      <c r="P729" s="48"/>
      <c r="Q729" s="48"/>
      <c r="R729" s="48"/>
      <c r="S729" s="48"/>
      <c r="T729" s="48"/>
      <c r="U729" s="48"/>
      <c r="V729" s="48"/>
      <c r="W729" s="48"/>
      <c r="X729" s="48"/>
      <c r="Y729" s="48"/>
      <c r="Z729" s="48"/>
    </row>
    <row r="730" spans="1:26" ht="14.25" customHeight="1" x14ac:dyDescent="0.2">
      <c r="A730" s="55"/>
      <c r="B730" s="48"/>
      <c r="C730" s="48"/>
      <c r="D730" s="56"/>
      <c r="E730" s="48"/>
      <c r="F730" s="48"/>
      <c r="G730" s="48"/>
      <c r="H730" s="48"/>
      <c r="I730" s="48"/>
      <c r="J730" s="48"/>
      <c r="K730" s="48"/>
      <c r="L730" s="48"/>
      <c r="M730" s="48"/>
      <c r="N730" s="48"/>
      <c r="O730" s="48"/>
      <c r="P730" s="48"/>
      <c r="Q730" s="48"/>
      <c r="R730" s="48"/>
      <c r="S730" s="48"/>
      <c r="T730" s="48"/>
      <c r="U730" s="48"/>
      <c r="V730" s="48"/>
      <c r="W730" s="48"/>
      <c r="X730" s="48"/>
      <c r="Y730" s="48"/>
      <c r="Z730" s="48"/>
    </row>
    <row r="731" spans="1:26" ht="14.25" customHeight="1" x14ac:dyDescent="0.2">
      <c r="A731" s="55"/>
      <c r="B731" s="48"/>
      <c r="C731" s="48"/>
      <c r="D731" s="56"/>
      <c r="E731" s="48"/>
      <c r="F731" s="48"/>
      <c r="G731" s="48"/>
      <c r="H731" s="48"/>
      <c r="I731" s="48"/>
      <c r="J731" s="48"/>
      <c r="K731" s="48"/>
      <c r="L731" s="48"/>
      <c r="M731" s="48"/>
      <c r="N731" s="48"/>
      <c r="O731" s="48"/>
      <c r="P731" s="48"/>
      <c r="Q731" s="48"/>
      <c r="R731" s="48"/>
      <c r="S731" s="48"/>
      <c r="T731" s="48"/>
      <c r="U731" s="48"/>
      <c r="V731" s="48"/>
      <c r="W731" s="48"/>
      <c r="X731" s="48"/>
      <c r="Y731" s="48"/>
      <c r="Z731" s="48"/>
    </row>
    <row r="732" spans="1:26" ht="14.25" customHeight="1" x14ac:dyDescent="0.2">
      <c r="A732" s="55"/>
      <c r="B732" s="48"/>
      <c r="C732" s="48"/>
      <c r="D732" s="56"/>
      <c r="E732" s="48"/>
      <c r="F732" s="48"/>
      <c r="G732" s="48"/>
      <c r="H732" s="48"/>
      <c r="I732" s="48"/>
      <c r="J732" s="48"/>
      <c r="K732" s="48"/>
      <c r="L732" s="48"/>
      <c r="M732" s="48"/>
      <c r="N732" s="48"/>
      <c r="O732" s="48"/>
      <c r="P732" s="48"/>
      <c r="Q732" s="48"/>
      <c r="R732" s="48"/>
      <c r="S732" s="48"/>
      <c r="T732" s="48"/>
      <c r="U732" s="48"/>
      <c r="V732" s="48"/>
      <c r="W732" s="48"/>
      <c r="X732" s="48"/>
      <c r="Y732" s="48"/>
      <c r="Z732" s="48"/>
    </row>
    <row r="733" spans="1:26" ht="14.25" customHeight="1" x14ac:dyDescent="0.2">
      <c r="A733" s="55"/>
      <c r="B733" s="48"/>
      <c r="C733" s="48"/>
      <c r="D733" s="56"/>
      <c r="E733" s="48"/>
      <c r="F733" s="48"/>
      <c r="G733" s="48"/>
      <c r="H733" s="48"/>
      <c r="I733" s="48"/>
      <c r="J733" s="48"/>
      <c r="K733" s="48"/>
      <c r="L733" s="48"/>
      <c r="M733" s="48"/>
      <c r="N733" s="48"/>
      <c r="O733" s="48"/>
      <c r="P733" s="48"/>
      <c r="Q733" s="48"/>
      <c r="R733" s="48"/>
      <c r="S733" s="48"/>
      <c r="T733" s="48"/>
      <c r="U733" s="48"/>
      <c r="V733" s="48"/>
      <c r="W733" s="48"/>
      <c r="X733" s="48"/>
      <c r="Y733" s="48"/>
      <c r="Z733" s="48"/>
    </row>
    <row r="734" spans="1:26" ht="14.25" customHeight="1" x14ac:dyDescent="0.2">
      <c r="A734" s="55"/>
      <c r="B734" s="48"/>
      <c r="C734" s="48"/>
      <c r="D734" s="56"/>
      <c r="E734" s="48"/>
      <c r="F734" s="48"/>
      <c r="G734" s="48"/>
      <c r="H734" s="48"/>
      <c r="I734" s="48"/>
      <c r="J734" s="48"/>
      <c r="K734" s="48"/>
      <c r="L734" s="48"/>
      <c r="M734" s="48"/>
      <c r="N734" s="48"/>
      <c r="O734" s="48"/>
      <c r="P734" s="48"/>
      <c r="Q734" s="48"/>
      <c r="R734" s="48"/>
      <c r="S734" s="48"/>
      <c r="T734" s="48"/>
      <c r="U734" s="48"/>
      <c r="V734" s="48"/>
      <c r="W734" s="48"/>
      <c r="X734" s="48"/>
      <c r="Y734" s="48"/>
      <c r="Z734" s="48"/>
    </row>
    <row r="735" spans="1:26" ht="14.25" customHeight="1" x14ac:dyDescent="0.2">
      <c r="A735" s="55"/>
      <c r="B735" s="48"/>
      <c r="C735" s="48"/>
      <c r="D735" s="56"/>
      <c r="E735" s="48"/>
      <c r="F735" s="48"/>
      <c r="G735" s="48"/>
      <c r="H735" s="48"/>
      <c r="I735" s="48"/>
      <c r="J735" s="48"/>
      <c r="K735" s="48"/>
      <c r="L735" s="48"/>
      <c r="M735" s="48"/>
      <c r="N735" s="48"/>
      <c r="O735" s="48"/>
      <c r="P735" s="48"/>
      <c r="Q735" s="48"/>
      <c r="R735" s="48"/>
      <c r="S735" s="48"/>
      <c r="T735" s="48"/>
      <c r="U735" s="48"/>
      <c r="V735" s="48"/>
      <c r="W735" s="48"/>
      <c r="X735" s="48"/>
      <c r="Y735" s="48"/>
      <c r="Z735" s="48"/>
    </row>
    <row r="736" spans="1:26" ht="14.25" customHeight="1" x14ac:dyDescent="0.2">
      <c r="A736" s="55"/>
      <c r="B736" s="48"/>
      <c r="C736" s="48"/>
      <c r="D736" s="56"/>
      <c r="E736" s="48"/>
      <c r="F736" s="48"/>
      <c r="G736" s="48"/>
      <c r="H736" s="48"/>
      <c r="I736" s="48"/>
      <c r="J736" s="48"/>
      <c r="K736" s="48"/>
      <c r="L736" s="48"/>
      <c r="M736" s="48"/>
      <c r="N736" s="48"/>
      <c r="O736" s="48"/>
      <c r="P736" s="48"/>
      <c r="Q736" s="48"/>
      <c r="R736" s="48"/>
      <c r="S736" s="48"/>
      <c r="T736" s="48"/>
      <c r="U736" s="48"/>
      <c r="V736" s="48"/>
      <c r="W736" s="48"/>
      <c r="X736" s="48"/>
      <c r="Y736" s="48"/>
      <c r="Z736" s="48"/>
    </row>
    <row r="737" spans="1:26" ht="14.25" customHeight="1" x14ac:dyDescent="0.2">
      <c r="A737" s="55"/>
      <c r="B737" s="48"/>
      <c r="C737" s="48"/>
      <c r="D737" s="56"/>
      <c r="E737" s="48"/>
      <c r="F737" s="48"/>
      <c r="G737" s="48"/>
      <c r="H737" s="48"/>
      <c r="I737" s="48"/>
      <c r="J737" s="48"/>
      <c r="K737" s="48"/>
      <c r="L737" s="48"/>
      <c r="M737" s="48"/>
      <c r="N737" s="48"/>
      <c r="O737" s="48"/>
      <c r="P737" s="48"/>
      <c r="Q737" s="48"/>
      <c r="R737" s="48"/>
      <c r="S737" s="48"/>
      <c r="T737" s="48"/>
      <c r="U737" s="48"/>
      <c r="V737" s="48"/>
      <c r="W737" s="48"/>
      <c r="X737" s="48"/>
      <c r="Y737" s="48"/>
      <c r="Z737" s="48"/>
    </row>
    <row r="738" spans="1:26" ht="14.25" customHeight="1" x14ac:dyDescent="0.2">
      <c r="A738" s="55"/>
      <c r="B738" s="48"/>
      <c r="C738" s="48"/>
      <c r="D738" s="56"/>
      <c r="E738" s="48"/>
      <c r="F738" s="48"/>
      <c r="G738" s="48"/>
      <c r="H738" s="48"/>
      <c r="I738" s="48"/>
      <c r="J738" s="48"/>
      <c r="K738" s="48"/>
      <c r="L738" s="48"/>
      <c r="M738" s="48"/>
      <c r="N738" s="48"/>
      <c r="O738" s="48"/>
      <c r="P738" s="48"/>
      <c r="Q738" s="48"/>
      <c r="R738" s="48"/>
      <c r="S738" s="48"/>
      <c r="T738" s="48"/>
      <c r="U738" s="48"/>
      <c r="V738" s="48"/>
      <c r="W738" s="48"/>
      <c r="X738" s="48"/>
      <c r="Y738" s="48"/>
      <c r="Z738" s="48"/>
    </row>
    <row r="739" spans="1:26" ht="14.25" customHeight="1" x14ac:dyDescent="0.2">
      <c r="A739" s="55"/>
      <c r="B739" s="48"/>
      <c r="C739" s="48"/>
      <c r="D739" s="56"/>
      <c r="E739" s="48"/>
      <c r="F739" s="48"/>
      <c r="G739" s="48"/>
      <c r="H739" s="48"/>
      <c r="I739" s="48"/>
      <c r="J739" s="48"/>
      <c r="K739" s="48"/>
      <c r="L739" s="48"/>
      <c r="M739" s="48"/>
      <c r="N739" s="48"/>
      <c r="O739" s="48"/>
      <c r="P739" s="48"/>
      <c r="Q739" s="48"/>
      <c r="R739" s="48"/>
      <c r="S739" s="48"/>
      <c r="T739" s="48"/>
      <c r="U739" s="48"/>
      <c r="V739" s="48"/>
      <c r="W739" s="48"/>
      <c r="X739" s="48"/>
      <c r="Y739" s="48"/>
      <c r="Z739" s="48"/>
    </row>
    <row r="740" spans="1:26" ht="14.25" customHeight="1" x14ac:dyDescent="0.2">
      <c r="A740" s="55"/>
      <c r="B740" s="48"/>
      <c r="C740" s="48"/>
      <c r="D740" s="56"/>
      <c r="E740" s="48"/>
      <c r="F740" s="48"/>
      <c r="G740" s="48"/>
      <c r="H740" s="48"/>
      <c r="I740" s="48"/>
      <c r="J740" s="48"/>
      <c r="K740" s="48"/>
      <c r="L740" s="48"/>
      <c r="M740" s="48"/>
      <c r="N740" s="48"/>
      <c r="O740" s="48"/>
      <c r="P740" s="48"/>
      <c r="Q740" s="48"/>
      <c r="R740" s="48"/>
      <c r="S740" s="48"/>
      <c r="T740" s="48"/>
      <c r="U740" s="48"/>
      <c r="V740" s="48"/>
      <c r="W740" s="48"/>
      <c r="X740" s="48"/>
      <c r="Y740" s="48"/>
      <c r="Z740" s="48"/>
    </row>
    <row r="741" spans="1:26" ht="14.25" customHeight="1" x14ac:dyDescent="0.2">
      <c r="A741" s="55"/>
      <c r="B741" s="48"/>
      <c r="C741" s="48"/>
      <c r="D741" s="56"/>
      <c r="E741" s="48"/>
      <c r="F741" s="48"/>
      <c r="G741" s="48"/>
      <c r="H741" s="48"/>
      <c r="I741" s="48"/>
      <c r="J741" s="48"/>
      <c r="K741" s="48"/>
      <c r="L741" s="48"/>
      <c r="M741" s="48"/>
      <c r="N741" s="48"/>
      <c r="O741" s="48"/>
      <c r="P741" s="48"/>
      <c r="Q741" s="48"/>
      <c r="R741" s="48"/>
      <c r="S741" s="48"/>
      <c r="T741" s="48"/>
      <c r="U741" s="48"/>
      <c r="V741" s="48"/>
      <c r="W741" s="48"/>
      <c r="X741" s="48"/>
      <c r="Y741" s="48"/>
      <c r="Z741" s="48"/>
    </row>
    <row r="742" spans="1:26" ht="14.25" customHeight="1" x14ac:dyDescent="0.2">
      <c r="A742" s="55"/>
      <c r="B742" s="48"/>
      <c r="C742" s="48"/>
      <c r="D742" s="56"/>
      <c r="E742" s="48"/>
      <c r="F742" s="48"/>
      <c r="G742" s="48"/>
      <c r="H742" s="48"/>
      <c r="I742" s="48"/>
      <c r="J742" s="48"/>
      <c r="K742" s="48"/>
      <c r="L742" s="48"/>
      <c r="M742" s="48"/>
      <c r="N742" s="48"/>
      <c r="O742" s="48"/>
      <c r="P742" s="48"/>
      <c r="Q742" s="48"/>
      <c r="R742" s="48"/>
      <c r="S742" s="48"/>
      <c r="T742" s="48"/>
      <c r="U742" s="48"/>
      <c r="V742" s="48"/>
      <c r="W742" s="48"/>
      <c r="X742" s="48"/>
      <c r="Y742" s="48"/>
      <c r="Z742" s="48"/>
    </row>
    <row r="743" spans="1:26" ht="14.25" customHeight="1" x14ac:dyDescent="0.2">
      <c r="A743" s="55"/>
      <c r="B743" s="48"/>
      <c r="C743" s="48"/>
      <c r="D743" s="56"/>
      <c r="E743" s="48"/>
      <c r="F743" s="48"/>
      <c r="G743" s="48"/>
      <c r="H743" s="48"/>
      <c r="I743" s="48"/>
      <c r="J743" s="48"/>
      <c r="K743" s="48"/>
      <c r="L743" s="48"/>
      <c r="M743" s="48"/>
      <c r="N743" s="48"/>
      <c r="O743" s="48"/>
      <c r="P743" s="48"/>
      <c r="Q743" s="48"/>
      <c r="R743" s="48"/>
      <c r="S743" s="48"/>
      <c r="T743" s="48"/>
      <c r="U743" s="48"/>
      <c r="V743" s="48"/>
      <c r="W743" s="48"/>
      <c r="X743" s="48"/>
      <c r="Y743" s="48"/>
      <c r="Z743" s="48"/>
    </row>
    <row r="744" spans="1:26" ht="14.25" customHeight="1" x14ac:dyDescent="0.2">
      <c r="A744" s="55"/>
      <c r="B744" s="48"/>
      <c r="C744" s="48"/>
      <c r="D744" s="56"/>
      <c r="E744" s="48"/>
      <c r="F744" s="48"/>
      <c r="G744" s="48"/>
      <c r="H744" s="48"/>
      <c r="I744" s="48"/>
      <c r="J744" s="48"/>
      <c r="K744" s="48"/>
      <c r="L744" s="48"/>
      <c r="M744" s="48"/>
      <c r="N744" s="48"/>
      <c r="O744" s="48"/>
      <c r="P744" s="48"/>
      <c r="Q744" s="48"/>
      <c r="R744" s="48"/>
      <c r="S744" s="48"/>
      <c r="T744" s="48"/>
      <c r="U744" s="48"/>
      <c r="V744" s="48"/>
      <c r="W744" s="48"/>
      <c r="X744" s="48"/>
      <c r="Y744" s="48"/>
      <c r="Z744" s="48"/>
    </row>
    <row r="745" spans="1:26" ht="14.25" customHeight="1" x14ac:dyDescent="0.2">
      <c r="A745" s="55"/>
      <c r="B745" s="48"/>
      <c r="C745" s="48"/>
      <c r="D745" s="56"/>
      <c r="E745" s="48"/>
      <c r="F745" s="48"/>
      <c r="G745" s="48"/>
      <c r="H745" s="48"/>
      <c r="I745" s="48"/>
      <c r="J745" s="48"/>
      <c r="K745" s="48"/>
      <c r="L745" s="48"/>
      <c r="M745" s="48"/>
      <c r="N745" s="48"/>
      <c r="O745" s="48"/>
      <c r="P745" s="48"/>
      <c r="Q745" s="48"/>
      <c r="R745" s="48"/>
      <c r="S745" s="48"/>
      <c r="T745" s="48"/>
      <c r="U745" s="48"/>
      <c r="V745" s="48"/>
      <c r="W745" s="48"/>
      <c r="X745" s="48"/>
      <c r="Y745" s="48"/>
      <c r="Z745" s="48"/>
    </row>
    <row r="746" spans="1:26" ht="14.25" customHeight="1" x14ac:dyDescent="0.2">
      <c r="A746" s="55"/>
      <c r="B746" s="48"/>
      <c r="C746" s="48"/>
      <c r="D746" s="56"/>
      <c r="E746" s="48"/>
      <c r="F746" s="48"/>
      <c r="G746" s="48"/>
      <c r="H746" s="48"/>
      <c r="I746" s="48"/>
      <c r="J746" s="48"/>
      <c r="K746" s="48"/>
      <c r="L746" s="48"/>
      <c r="M746" s="48"/>
      <c r="N746" s="48"/>
      <c r="O746" s="48"/>
      <c r="P746" s="48"/>
      <c r="Q746" s="48"/>
      <c r="R746" s="48"/>
      <c r="S746" s="48"/>
      <c r="T746" s="48"/>
      <c r="U746" s="48"/>
      <c r="V746" s="48"/>
      <c r="W746" s="48"/>
      <c r="X746" s="48"/>
      <c r="Y746" s="48"/>
      <c r="Z746" s="48"/>
    </row>
    <row r="747" spans="1:26" ht="14.25" customHeight="1" x14ac:dyDescent="0.2">
      <c r="A747" s="55"/>
      <c r="B747" s="48"/>
      <c r="C747" s="48"/>
      <c r="D747" s="56"/>
      <c r="E747" s="48"/>
      <c r="F747" s="48"/>
      <c r="G747" s="48"/>
      <c r="H747" s="48"/>
      <c r="I747" s="48"/>
      <c r="J747" s="48"/>
      <c r="K747" s="48"/>
      <c r="L747" s="48"/>
      <c r="M747" s="48"/>
      <c r="N747" s="48"/>
      <c r="O747" s="48"/>
      <c r="P747" s="48"/>
      <c r="Q747" s="48"/>
      <c r="R747" s="48"/>
      <c r="S747" s="48"/>
      <c r="T747" s="48"/>
      <c r="U747" s="48"/>
      <c r="V747" s="48"/>
      <c r="W747" s="48"/>
      <c r="X747" s="48"/>
      <c r="Y747" s="48"/>
      <c r="Z747" s="48"/>
    </row>
    <row r="748" spans="1:26" ht="14.25" customHeight="1" x14ac:dyDescent="0.2">
      <c r="A748" s="55"/>
      <c r="B748" s="48"/>
      <c r="C748" s="48"/>
      <c r="D748" s="56"/>
      <c r="E748" s="48"/>
      <c r="F748" s="48"/>
      <c r="G748" s="48"/>
      <c r="H748" s="48"/>
      <c r="I748" s="48"/>
      <c r="J748" s="48"/>
      <c r="K748" s="48"/>
      <c r="L748" s="48"/>
      <c r="M748" s="48"/>
      <c r="N748" s="48"/>
      <c r="O748" s="48"/>
      <c r="P748" s="48"/>
      <c r="Q748" s="48"/>
      <c r="R748" s="48"/>
      <c r="S748" s="48"/>
      <c r="T748" s="48"/>
      <c r="U748" s="48"/>
      <c r="V748" s="48"/>
      <c r="W748" s="48"/>
      <c r="X748" s="48"/>
      <c r="Y748" s="48"/>
      <c r="Z748" s="48"/>
    </row>
    <row r="749" spans="1:26" ht="14.25" customHeight="1" x14ac:dyDescent="0.2">
      <c r="A749" s="55"/>
      <c r="B749" s="48"/>
      <c r="C749" s="48"/>
      <c r="D749" s="56"/>
      <c r="E749" s="48"/>
      <c r="F749" s="48"/>
      <c r="G749" s="48"/>
      <c r="H749" s="48"/>
      <c r="I749" s="48"/>
      <c r="J749" s="48"/>
      <c r="K749" s="48"/>
      <c r="L749" s="48"/>
      <c r="M749" s="48"/>
      <c r="N749" s="48"/>
      <c r="O749" s="48"/>
      <c r="P749" s="48"/>
      <c r="Q749" s="48"/>
      <c r="R749" s="48"/>
      <c r="S749" s="48"/>
      <c r="T749" s="48"/>
      <c r="U749" s="48"/>
      <c r="V749" s="48"/>
      <c r="W749" s="48"/>
      <c r="X749" s="48"/>
      <c r="Y749" s="48"/>
      <c r="Z749" s="48"/>
    </row>
    <row r="750" spans="1:26" ht="14.25" customHeight="1" x14ac:dyDescent="0.2">
      <c r="A750" s="55"/>
      <c r="B750" s="48"/>
      <c r="C750" s="48"/>
      <c r="D750" s="56"/>
      <c r="E750" s="48"/>
      <c r="F750" s="48"/>
      <c r="G750" s="48"/>
      <c r="H750" s="48"/>
      <c r="I750" s="48"/>
      <c r="J750" s="48"/>
      <c r="K750" s="48"/>
      <c r="L750" s="48"/>
      <c r="M750" s="48"/>
      <c r="N750" s="48"/>
      <c r="O750" s="48"/>
      <c r="P750" s="48"/>
      <c r="Q750" s="48"/>
      <c r="R750" s="48"/>
      <c r="S750" s="48"/>
      <c r="T750" s="48"/>
      <c r="U750" s="48"/>
      <c r="V750" s="48"/>
      <c r="W750" s="48"/>
      <c r="X750" s="48"/>
      <c r="Y750" s="48"/>
      <c r="Z750" s="48"/>
    </row>
    <row r="751" spans="1:26" ht="14.25" customHeight="1" x14ac:dyDescent="0.2">
      <c r="A751" s="55"/>
      <c r="B751" s="48"/>
      <c r="C751" s="48"/>
      <c r="D751" s="56"/>
      <c r="E751" s="48"/>
      <c r="F751" s="48"/>
      <c r="G751" s="48"/>
      <c r="H751" s="48"/>
      <c r="I751" s="48"/>
      <c r="J751" s="48"/>
      <c r="K751" s="48"/>
      <c r="L751" s="48"/>
      <c r="M751" s="48"/>
      <c r="N751" s="48"/>
      <c r="O751" s="48"/>
      <c r="P751" s="48"/>
      <c r="Q751" s="48"/>
      <c r="R751" s="48"/>
      <c r="S751" s="48"/>
      <c r="T751" s="48"/>
      <c r="U751" s="48"/>
      <c r="V751" s="48"/>
      <c r="W751" s="48"/>
      <c r="X751" s="48"/>
      <c r="Y751" s="48"/>
      <c r="Z751" s="48"/>
    </row>
    <row r="752" spans="1:26" ht="14.25" customHeight="1" x14ac:dyDescent="0.2">
      <c r="A752" s="55"/>
      <c r="B752" s="48"/>
      <c r="C752" s="48"/>
      <c r="D752" s="56"/>
      <c r="E752" s="48"/>
      <c r="F752" s="48"/>
      <c r="G752" s="48"/>
      <c r="H752" s="48"/>
      <c r="I752" s="48"/>
      <c r="J752" s="48"/>
      <c r="K752" s="48"/>
      <c r="L752" s="48"/>
      <c r="M752" s="48"/>
      <c r="N752" s="48"/>
      <c r="O752" s="48"/>
      <c r="P752" s="48"/>
      <c r="Q752" s="48"/>
      <c r="R752" s="48"/>
      <c r="S752" s="48"/>
      <c r="T752" s="48"/>
      <c r="U752" s="48"/>
      <c r="V752" s="48"/>
      <c r="W752" s="48"/>
      <c r="X752" s="48"/>
      <c r="Y752" s="48"/>
      <c r="Z752" s="48"/>
    </row>
    <row r="753" spans="1:26" ht="14.25" customHeight="1" x14ac:dyDescent="0.2">
      <c r="A753" s="55"/>
      <c r="B753" s="48"/>
      <c r="C753" s="48"/>
      <c r="D753" s="56"/>
      <c r="E753" s="48"/>
      <c r="F753" s="48"/>
      <c r="G753" s="48"/>
      <c r="H753" s="48"/>
      <c r="I753" s="48"/>
      <c r="J753" s="48"/>
      <c r="K753" s="48"/>
      <c r="L753" s="48"/>
      <c r="M753" s="48"/>
      <c r="N753" s="48"/>
      <c r="O753" s="48"/>
      <c r="P753" s="48"/>
      <c r="Q753" s="48"/>
      <c r="R753" s="48"/>
      <c r="S753" s="48"/>
      <c r="T753" s="48"/>
      <c r="U753" s="48"/>
      <c r="V753" s="48"/>
      <c r="W753" s="48"/>
      <c r="X753" s="48"/>
      <c r="Y753" s="48"/>
      <c r="Z753" s="48"/>
    </row>
    <row r="754" spans="1:26" ht="14.25" customHeight="1" x14ac:dyDescent="0.2">
      <c r="A754" s="55"/>
      <c r="B754" s="48"/>
      <c r="C754" s="48"/>
      <c r="D754" s="56"/>
      <c r="E754" s="48"/>
      <c r="F754" s="48"/>
      <c r="G754" s="48"/>
      <c r="H754" s="48"/>
      <c r="I754" s="48"/>
      <c r="J754" s="48"/>
      <c r="K754" s="48"/>
      <c r="L754" s="48"/>
      <c r="M754" s="48"/>
      <c r="N754" s="48"/>
      <c r="O754" s="48"/>
      <c r="P754" s="48"/>
      <c r="Q754" s="48"/>
      <c r="R754" s="48"/>
      <c r="S754" s="48"/>
      <c r="T754" s="48"/>
      <c r="U754" s="48"/>
      <c r="V754" s="48"/>
      <c r="W754" s="48"/>
      <c r="X754" s="48"/>
      <c r="Y754" s="48"/>
      <c r="Z754" s="48"/>
    </row>
    <row r="755" spans="1:26" ht="14.25" customHeight="1" x14ac:dyDescent="0.2">
      <c r="A755" s="55"/>
      <c r="B755" s="48"/>
      <c r="C755" s="48"/>
      <c r="D755" s="56"/>
      <c r="E755" s="48"/>
      <c r="F755" s="48"/>
      <c r="G755" s="48"/>
      <c r="H755" s="48"/>
      <c r="I755" s="48"/>
      <c r="J755" s="48"/>
      <c r="K755" s="48"/>
      <c r="L755" s="48"/>
      <c r="M755" s="48"/>
      <c r="N755" s="48"/>
      <c r="O755" s="48"/>
      <c r="P755" s="48"/>
      <c r="Q755" s="48"/>
      <c r="R755" s="48"/>
      <c r="S755" s="48"/>
      <c r="T755" s="48"/>
      <c r="U755" s="48"/>
      <c r="V755" s="48"/>
      <c r="W755" s="48"/>
      <c r="X755" s="48"/>
      <c r="Y755" s="48"/>
      <c r="Z755" s="48"/>
    </row>
    <row r="756" spans="1:26" ht="14.25" customHeight="1" x14ac:dyDescent="0.2">
      <c r="A756" s="55"/>
      <c r="B756" s="48"/>
      <c r="C756" s="48"/>
      <c r="D756" s="56"/>
      <c r="E756" s="48"/>
      <c r="F756" s="48"/>
      <c r="G756" s="48"/>
      <c r="H756" s="48"/>
      <c r="I756" s="48"/>
      <c r="J756" s="48"/>
      <c r="K756" s="48"/>
      <c r="L756" s="48"/>
      <c r="M756" s="48"/>
      <c r="N756" s="48"/>
      <c r="O756" s="48"/>
      <c r="P756" s="48"/>
      <c r="Q756" s="48"/>
      <c r="R756" s="48"/>
      <c r="S756" s="48"/>
      <c r="T756" s="48"/>
      <c r="U756" s="48"/>
      <c r="V756" s="48"/>
      <c r="W756" s="48"/>
      <c r="X756" s="48"/>
      <c r="Y756" s="48"/>
      <c r="Z756" s="48"/>
    </row>
    <row r="757" spans="1:26" ht="14.25" customHeight="1" x14ac:dyDescent="0.2">
      <c r="A757" s="55"/>
      <c r="B757" s="48"/>
      <c r="C757" s="48"/>
      <c r="D757" s="56"/>
      <c r="E757" s="48"/>
      <c r="F757" s="48"/>
      <c r="G757" s="48"/>
      <c r="H757" s="48"/>
      <c r="I757" s="48"/>
      <c r="J757" s="48"/>
      <c r="K757" s="48"/>
      <c r="L757" s="48"/>
      <c r="M757" s="48"/>
      <c r="N757" s="48"/>
      <c r="O757" s="48"/>
      <c r="P757" s="48"/>
      <c r="Q757" s="48"/>
      <c r="R757" s="48"/>
      <c r="S757" s="48"/>
      <c r="T757" s="48"/>
      <c r="U757" s="48"/>
      <c r="V757" s="48"/>
      <c r="W757" s="48"/>
      <c r="X757" s="48"/>
      <c r="Y757" s="48"/>
      <c r="Z757" s="48"/>
    </row>
    <row r="758" spans="1:26" ht="14.25" customHeight="1" x14ac:dyDescent="0.2">
      <c r="A758" s="55"/>
      <c r="B758" s="48"/>
      <c r="C758" s="48"/>
      <c r="D758" s="56"/>
      <c r="E758" s="48"/>
      <c r="F758" s="48"/>
      <c r="G758" s="48"/>
      <c r="H758" s="48"/>
      <c r="I758" s="48"/>
      <c r="J758" s="48"/>
      <c r="K758" s="48"/>
      <c r="L758" s="48"/>
      <c r="M758" s="48"/>
      <c r="N758" s="48"/>
      <c r="O758" s="48"/>
      <c r="P758" s="48"/>
      <c r="Q758" s="48"/>
      <c r="R758" s="48"/>
      <c r="S758" s="48"/>
      <c r="T758" s="48"/>
      <c r="U758" s="48"/>
      <c r="V758" s="48"/>
      <c r="W758" s="48"/>
      <c r="X758" s="48"/>
      <c r="Y758" s="48"/>
      <c r="Z758" s="48"/>
    </row>
    <row r="759" spans="1:26" ht="14.25" customHeight="1" x14ac:dyDescent="0.2">
      <c r="A759" s="55"/>
      <c r="B759" s="48"/>
      <c r="C759" s="48"/>
      <c r="D759" s="56"/>
      <c r="E759" s="48"/>
      <c r="F759" s="48"/>
      <c r="G759" s="48"/>
      <c r="H759" s="48"/>
      <c r="I759" s="48"/>
      <c r="J759" s="48"/>
      <c r="K759" s="48"/>
      <c r="L759" s="48"/>
      <c r="M759" s="48"/>
      <c r="N759" s="48"/>
      <c r="O759" s="48"/>
      <c r="P759" s="48"/>
      <c r="Q759" s="48"/>
      <c r="R759" s="48"/>
      <c r="S759" s="48"/>
      <c r="T759" s="48"/>
      <c r="U759" s="48"/>
      <c r="V759" s="48"/>
      <c r="W759" s="48"/>
      <c r="X759" s="48"/>
      <c r="Y759" s="48"/>
      <c r="Z759" s="48"/>
    </row>
    <row r="760" spans="1:26" ht="14.25" customHeight="1" x14ac:dyDescent="0.2">
      <c r="A760" s="55"/>
      <c r="B760" s="48"/>
      <c r="C760" s="48"/>
      <c r="D760" s="56"/>
      <c r="E760" s="48"/>
      <c r="F760" s="48"/>
      <c r="G760" s="48"/>
      <c r="H760" s="48"/>
      <c r="I760" s="48"/>
      <c r="J760" s="48"/>
      <c r="K760" s="48"/>
      <c r="L760" s="48"/>
      <c r="M760" s="48"/>
      <c r="N760" s="48"/>
      <c r="O760" s="48"/>
      <c r="P760" s="48"/>
      <c r="Q760" s="48"/>
      <c r="R760" s="48"/>
      <c r="S760" s="48"/>
      <c r="T760" s="48"/>
      <c r="U760" s="48"/>
      <c r="V760" s="48"/>
      <c r="W760" s="48"/>
      <c r="X760" s="48"/>
      <c r="Y760" s="48"/>
      <c r="Z760" s="48"/>
    </row>
    <row r="761" spans="1:26" ht="14.25" customHeight="1" x14ac:dyDescent="0.2">
      <c r="A761" s="55"/>
      <c r="B761" s="48"/>
      <c r="C761" s="48"/>
      <c r="D761" s="56"/>
      <c r="E761" s="48"/>
      <c r="F761" s="48"/>
      <c r="G761" s="48"/>
      <c r="H761" s="48"/>
      <c r="I761" s="48"/>
      <c r="J761" s="48"/>
      <c r="K761" s="48"/>
      <c r="L761" s="48"/>
      <c r="M761" s="48"/>
      <c r="N761" s="48"/>
      <c r="O761" s="48"/>
      <c r="P761" s="48"/>
      <c r="Q761" s="48"/>
      <c r="R761" s="48"/>
      <c r="S761" s="48"/>
      <c r="T761" s="48"/>
      <c r="U761" s="48"/>
      <c r="V761" s="48"/>
      <c r="W761" s="48"/>
      <c r="X761" s="48"/>
      <c r="Y761" s="48"/>
      <c r="Z761" s="48"/>
    </row>
    <row r="762" spans="1:26" ht="14.25" customHeight="1" x14ac:dyDescent="0.2">
      <c r="A762" s="55"/>
      <c r="B762" s="48"/>
      <c r="C762" s="48"/>
      <c r="D762" s="56"/>
      <c r="E762" s="48"/>
      <c r="F762" s="48"/>
      <c r="G762" s="48"/>
      <c r="H762" s="48"/>
      <c r="I762" s="48"/>
      <c r="J762" s="48"/>
      <c r="K762" s="48"/>
      <c r="L762" s="48"/>
      <c r="M762" s="48"/>
      <c r="N762" s="48"/>
      <c r="O762" s="48"/>
      <c r="P762" s="48"/>
      <c r="Q762" s="48"/>
      <c r="R762" s="48"/>
      <c r="S762" s="48"/>
      <c r="T762" s="48"/>
      <c r="U762" s="48"/>
      <c r="V762" s="48"/>
      <c r="W762" s="48"/>
      <c r="X762" s="48"/>
      <c r="Y762" s="48"/>
      <c r="Z762" s="48"/>
    </row>
    <row r="763" spans="1:26" ht="14.25" customHeight="1" x14ac:dyDescent="0.2">
      <c r="A763" s="55"/>
      <c r="B763" s="48"/>
      <c r="C763" s="48"/>
      <c r="D763" s="56"/>
      <c r="E763" s="48"/>
      <c r="F763" s="48"/>
      <c r="G763" s="48"/>
      <c r="H763" s="48"/>
      <c r="I763" s="48"/>
      <c r="J763" s="48"/>
      <c r="K763" s="48"/>
      <c r="L763" s="48"/>
      <c r="M763" s="48"/>
      <c r="N763" s="48"/>
      <c r="O763" s="48"/>
      <c r="P763" s="48"/>
      <c r="Q763" s="48"/>
      <c r="R763" s="48"/>
      <c r="S763" s="48"/>
      <c r="T763" s="48"/>
      <c r="U763" s="48"/>
      <c r="V763" s="48"/>
      <c r="W763" s="48"/>
      <c r="X763" s="48"/>
      <c r="Y763" s="48"/>
      <c r="Z763" s="48"/>
    </row>
    <row r="764" spans="1:26" ht="14.25" customHeight="1" x14ac:dyDescent="0.2">
      <c r="A764" s="55"/>
      <c r="B764" s="48"/>
      <c r="C764" s="48"/>
      <c r="D764" s="56"/>
      <c r="E764" s="48"/>
      <c r="F764" s="48"/>
      <c r="G764" s="48"/>
      <c r="H764" s="48"/>
      <c r="I764" s="48"/>
      <c r="J764" s="48"/>
      <c r="K764" s="48"/>
      <c r="L764" s="48"/>
      <c r="M764" s="48"/>
      <c r="N764" s="48"/>
      <c r="O764" s="48"/>
      <c r="P764" s="48"/>
      <c r="Q764" s="48"/>
      <c r="R764" s="48"/>
      <c r="S764" s="48"/>
      <c r="T764" s="48"/>
      <c r="U764" s="48"/>
      <c r="V764" s="48"/>
      <c r="W764" s="48"/>
      <c r="X764" s="48"/>
      <c r="Y764" s="48"/>
      <c r="Z764" s="48"/>
    </row>
    <row r="765" spans="1:26" ht="14.25" customHeight="1" x14ac:dyDescent="0.2">
      <c r="A765" s="55"/>
      <c r="B765" s="48"/>
      <c r="C765" s="48"/>
      <c r="D765" s="56"/>
      <c r="E765" s="48"/>
      <c r="F765" s="48"/>
      <c r="G765" s="48"/>
      <c r="H765" s="48"/>
      <c r="I765" s="48"/>
      <c r="J765" s="48"/>
      <c r="K765" s="48"/>
      <c r="L765" s="48"/>
      <c r="M765" s="48"/>
      <c r="N765" s="48"/>
      <c r="O765" s="48"/>
      <c r="P765" s="48"/>
      <c r="Q765" s="48"/>
      <c r="R765" s="48"/>
      <c r="S765" s="48"/>
      <c r="T765" s="48"/>
      <c r="U765" s="48"/>
      <c r="V765" s="48"/>
      <c r="W765" s="48"/>
      <c r="X765" s="48"/>
      <c r="Y765" s="48"/>
      <c r="Z765" s="48"/>
    </row>
    <row r="766" spans="1:26" ht="14.25" customHeight="1" x14ac:dyDescent="0.2">
      <c r="A766" s="55"/>
      <c r="B766" s="48"/>
      <c r="C766" s="48"/>
      <c r="D766" s="56"/>
      <c r="E766" s="48"/>
      <c r="F766" s="48"/>
      <c r="G766" s="48"/>
      <c r="H766" s="48"/>
      <c r="I766" s="48"/>
      <c r="J766" s="48"/>
      <c r="K766" s="48"/>
      <c r="L766" s="48"/>
      <c r="M766" s="48"/>
      <c r="N766" s="48"/>
      <c r="O766" s="48"/>
      <c r="P766" s="48"/>
      <c r="Q766" s="48"/>
      <c r="R766" s="48"/>
      <c r="S766" s="48"/>
      <c r="T766" s="48"/>
      <c r="U766" s="48"/>
      <c r="V766" s="48"/>
      <c r="W766" s="48"/>
      <c r="X766" s="48"/>
      <c r="Y766" s="48"/>
      <c r="Z766" s="48"/>
    </row>
    <row r="767" spans="1:26" ht="14.25" customHeight="1" x14ac:dyDescent="0.2">
      <c r="A767" s="55"/>
      <c r="B767" s="48"/>
      <c r="C767" s="48"/>
      <c r="D767" s="56"/>
      <c r="E767" s="48"/>
      <c r="F767" s="48"/>
      <c r="G767" s="48"/>
      <c r="H767" s="48"/>
      <c r="I767" s="48"/>
      <c r="J767" s="48"/>
      <c r="K767" s="48"/>
      <c r="L767" s="48"/>
      <c r="M767" s="48"/>
      <c r="N767" s="48"/>
      <c r="O767" s="48"/>
      <c r="P767" s="48"/>
      <c r="Q767" s="48"/>
      <c r="R767" s="48"/>
      <c r="S767" s="48"/>
      <c r="T767" s="48"/>
      <c r="U767" s="48"/>
      <c r="V767" s="48"/>
      <c r="W767" s="48"/>
      <c r="X767" s="48"/>
      <c r="Y767" s="48"/>
      <c r="Z767" s="48"/>
    </row>
    <row r="768" spans="1:26" ht="14.25" customHeight="1" x14ac:dyDescent="0.2">
      <c r="A768" s="55"/>
      <c r="B768" s="48"/>
      <c r="C768" s="48"/>
      <c r="D768" s="56"/>
      <c r="E768" s="48"/>
      <c r="F768" s="48"/>
      <c r="G768" s="48"/>
      <c r="H768" s="48"/>
      <c r="I768" s="48"/>
      <c r="J768" s="48"/>
      <c r="K768" s="48"/>
      <c r="L768" s="48"/>
      <c r="M768" s="48"/>
      <c r="N768" s="48"/>
      <c r="O768" s="48"/>
      <c r="P768" s="48"/>
      <c r="Q768" s="48"/>
      <c r="R768" s="48"/>
      <c r="S768" s="48"/>
      <c r="T768" s="48"/>
      <c r="U768" s="48"/>
      <c r="V768" s="48"/>
      <c r="W768" s="48"/>
      <c r="X768" s="48"/>
      <c r="Y768" s="48"/>
      <c r="Z768" s="48"/>
    </row>
    <row r="769" spans="1:26" ht="14.25" customHeight="1" x14ac:dyDescent="0.2">
      <c r="A769" s="55"/>
      <c r="B769" s="48"/>
      <c r="C769" s="48"/>
      <c r="D769" s="56"/>
      <c r="E769" s="48"/>
      <c r="F769" s="48"/>
      <c r="G769" s="48"/>
      <c r="H769" s="48"/>
      <c r="I769" s="48"/>
      <c r="J769" s="48"/>
      <c r="K769" s="48"/>
      <c r="L769" s="48"/>
      <c r="M769" s="48"/>
      <c r="N769" s="48"/>
      <c r="O769" s="48"/>
      <c r="P769" s="48"/>
      <c r="Q769" s="48"/>
      <c r="R769" s="48"/>
      <c r="S769" s="48"/>
      <c r="T769" s="48"/>
      <c r="U769" s="48"/>
      <c r="V769" s="48"/>
      <c r="W769" s="48"/>
      <c r="X769" s="48"/>
      <c r="Y769" s="48"/>
      <c r="Z769" s="48"/>
    </row>
    <row r="770" spans="1:26" ht="14.25" customHeight="1" x14ac:dyDescent="0.2">
      <c r="A770" s="55"/>
      <c r="B770" s="48"/>
      <c r="C770" s="48"/>
      <c r="D770" s="56"/>
      <c r="E770" s="48"/>
      <c r="F770" s="48"/>
      <c r="G770" s="48"/>
      <c r="H770" s="48"/>
      <c r="I770" s="48"/>
      <c r="J770" s="48"/>
      <c r="K770" s="48"/>
      <c r="L770" s="48"/>
      <c r="M770" s="48"/>
      <c r="N770" s="48"/>
      <c r="O770" s="48"/>
      <c r="P770" s="48"/>
      <c r="Q770" s="48"/>
      <c r="R770" s="48"/>
      <c r="S770" s="48"/>
      <c r="T770" s="48"/>
      <c r="U770" s="48"/>
      <c r="V770" s="48"/>
      <c r="W770" s="48"/>
      <c r="X770" s="48"/>
      <c r="Y770" s="48"/>
      <c r="Z770" s="48"/>
    </row>
    <row r="771" spans="1:26" ht="14.25" customHeight="1" x14ac:dyDescent="0.2">
      <c r="A771" s="55"/>
      <c r="B771" s="48"/>
      <c r="C771" s="48"/>
      <c r="D771" s="56"/>
      <c r="E771" s="48"/>
      <c r="F771" s="48"/>
      <c r="G771" s="48"/>
      <c r="H771" s="48"/>
      <c r="I771" s="48"/>
      <c r="J771" s="48"/>
      <c r="K771" s="48"/>
      <c r="L771" s="48"/>
      <c r="M771" s="48"/>
      <c r="N771" s="48"/>
      <c r="O771" s="48"/>
      <c r="P771" s="48"/>
      <c r="Q771" s="48"/>
      <c r="R771" s="48"/>
      <c r="S771" s="48"/>
      <c r="T771" s="48"/>
      <c r="U771" s="48"/>
      <c r="V771" s="48"/>
      <c r="W771" s="48"/>
      <c r="X771" s="48"/>
      <c r="Y771" s="48"/>
      <c r="Z771" s="48"/>
    </row>
    <row r="772" spans="1:26" ht="14.25" customHeight="1" x14ac:dyDescent="0.2">
      <c r="A772" s="55"/>
      <c r="B772" s="48"/>
      <c r="C772" s="48"/>
      <c r="D772" s="56"/>
      <c r="E772" s="48"/>
      <c r="F772" s="48"/>
      <c r="G772" s="48"/>
      <c r="H772" s="48"/>
      <c r="I772" s="48"/>
      <c r="J772" s="48"/>
      <c r="K772" s="48"/>
      <c r="L772" s="48"/>
      <c r="M772" s="48"/>
      <c r="N772" s="48"/>
      <c r="O772" s="48"/>
      <c r="P772" s="48"/>
      <c r="Q772" s="48"/>
      <c r="R772" s="48"/>
      <c r="S772" s="48"/>
      <c r="T772" s="48"/>
      <c r="U772" s="48"/>
      <c r="V772" s="48"/>
      <c r="W772" s="48"/>
      <c r="X772" s="48"/>
      <c r="Y772" s="48"/>
      <c r="Z772" s="48"/>
    </row>
    <row r="773" spans="1:26" ht="14.25" customHeight="1" x14ac:dyDescent="0.2">
      <c r="A773" s="55"/>
      <c r="B773" s="48"/>
      <c r="C773" s="48"/>
      <c r="D773" s="56"/>
      <c r="E773" s="48"/>
      <c r="F773" s="48"/>
      <c r="G773" s="48"/>
      <c r="H773" s="48"/>
      <c r="I773" s="48"/>
      <c r="J773" s="48"/>
      <c r="K773" s="48"/>
      <c r="L773" s="48"/>
      <c r="M773" s="48"/>
      <c r="N773" s="48"/>
      <c r="O773" s="48"/>
      <c r="P773" s="48"/>
      <c r="Q773" s="48"/>
      <c r="R773" s="48"/>
      <c r="S773" s="48"/>
      <c r="T773" s="48"/>
      <c r="U773" s="48"/>
      <c r="V773" s="48"/>
      <c r="W773" s="48"/>
      <c r="X773" s="48"/>
      <c r="Y773" s="48"/>
      <c r="Z773" s="48"/>
    </row>
    <row r="774" spans="1:26" ht="14.25" customHeight="1" x14ac:dyDescent="0.2">
      <c r="A774" s="55"/>
      <c r="B774" s="48"/>
      <c r="C774" s="48"/>
      <c r="D774" s="56"/>
      <c r="E774" s="48"/>
      <c r="F774" s="48"/>
      <c r="G774" s="48"/>
      <c r="H774" s="48"/>
      <c r="I774" s="48"/>
      <c r="J774" s="48"/>
      <c r="K774" s="48"/>
      <c r="L774" s="48"/>
      <c r="M774" s="48"/>
      <c r="N774" s="48"/>
      <c r="O774" s="48"/>
      <c r="P774" s="48"/>
      <c r="Q774" s="48"/>
      <c r="R774" s="48"/>
      <c r="S774" s="48"/>
      <c r="T774" s="48"/>
      <c r="U774" s="48"/>
      <c r="V774" s="48"/>
      <c r="W774" s="48"/>
      <c r="X774" s="48"/>
      <c r="Y774" s="48"/>
      <c r="Z774" s="48"/>
    </row>
    <row r="775" spans="1:26" ht="14.25" customHeight="1" x14ac:dyDescent="0.2">
      <c r="A775" s="55"/>
      <c r="B775" s="48"/>
      <c r="C775" s="48"/>
      <c r="D775" s="56"/>
      <c r="E775" s="48"/>
      <c r="F775" s="48"/>
      <c r="G775" s="48"/>
      <c r="H775" s="48"/>
      <c r="I775" s="48"/>
      <c r="J775" s="48"/>
      <c r="K775" s="48"/>
      <c r="L775" s="48"/>
      <c r="M775" s="48"/>
      <c r="N775" s="48"/>
      <c r="O775" s="48"/>
      <c r="P775" s="48"/>
      <c r="Q775" s="48"/>
      <c r="R775" s="48"/>
      <c r="S775" s="48"/>
      <c r="T775" s="48"/>
      <c r="U775" s="48"/>
      <c r="V775" s="48"/>
      <c r="W775" s="48"/>
      <c r="X775" s="48"/>
      <c r="Y775" s="48"/>
      <c r="Z775" s="48"/>
    </row>
    <row r="776" spans="1:26" ht="14.25" customHeight="1" x14ac:dyDescent="0.2">
      <c r="A776" s="55"/>
      <c r="B776" s="48"/>
      <c r="C776" s="48"/>
      <c r="D776" s="56"/>
      <c r="E776" s="48"/>
      <c r="F776" s="48"/>
      <c r="G776" s="48"/>
      <c r="H776" s="48"/>
      <c r="I776" s="48"/>
      <c r="J776" s="48"/>
      <c r="K776" s="48"/>
      <c r="L776" s="48"/>
      <c r="M776" s="48"/>
      <c r="N776" s="48"/>
      <c r="O776" s="48"/>
      <c r="P776" s="48"/>
      <c r="Q776" s="48"/>
      <c r="R776" s="48"/>
      <c r="S776" s="48"/>
      <c r="T776" s="48"/>
      <c r="U776" s="48"/>
      <c r="V776" s="48"/>
      <c r="W776" s="48"/>
      <c r="X776" s="48"/>
      <c r="Y776" s="48"/>
      <c r="Z776" s="48"/>
    </row>
    <row r="777" spans="1:26" ht="14.25" customHeight="1" x14ac:dyDescent="0.2">
      <c r="A777" s="55"/>
      <c r="B777" s="48"/>
      <c r="C777" s="48"/>
      <c r="D777" s="56"/>
      <c r="E777" s="48"/>
      <c r="F777" s="48"/>
      <c r="G777" s="48"/>
      <c r="H777" s="48"/>
      <c r="I777" s="48"/>
      <c r="J777" s="48"/>
      <c r="K777" s="48"/>
      <c r="L777" s="48"/>
      <c r="M777" s="48"/>
      <c r="N777" s="48"/>
      <c r="O777" s="48"/>
      <c r="P777" s="48"/>
      <c r="Q777" s="48"/>
      <c r="R777" s="48"/>
      <c r="S777" s="48"/>
      <c r="T777" s="48"/>
      <c r="U777" s="48"/>
      <c r="V777" s="48"/>
      <c r="W777" s="48"/>
      <c r="X777" s="48"/>
      <c r="Y777" s="48"/>
      <c r="Z777" s="48"/>
    </row>
    <row r="778" spans="1:26" ht="14.25" customHeight="1" x14ac:dyDescent="0.2">
      <c r="A778" s="55"/>
      <c r="B778" s="48"/>
      <c r="C778" s="48"/>
      <c r="D778" s="56"/>
      <c r="E778" s="48"/>
      <c r="F778" s="48"/>
      <c r="G778" s="48"/>
      <c r="H778" s="48"/>
      <c r="I778" s="48"/>
      <c r="J778" s="48"/>
      <c r="K778" s="48"/>
      <c r="L778" s="48"/>
      <c r="M778" s="48"/>
      <c r="N778" s="48"/>
      <c r="O778" s="48"/>
      <c r="P778" s="48"/>
      <c r="Q778" s="48"/>
      <c r="R778" s="48"/>
      <c r="S778" s="48"/>
      <c r="T778" s="48"/>
      <c r="U778" s="48"/>
      <c r="V778" s="48"/>
      <c r="W778" s="48"/>
      <c r="X778" s="48"/>
      <c r="Y778" s="48"/>
      <c r="Z778" s="48"/>
    </row>
    <row r="779" spans="1:26" ht="14.25" customHeight="1" x14ac:dyDescent="0.2">
      <c r="A779" s="55"/>
      <c r="B779" s="48"/>
      <c r="C779" s="48"/>
      <c r="D779" s="56"/>
      <c r="E779" s="48"/>
      <c r="F779" s="48"/>
      <c r="G779" s="48"/>
      <c r="H779" s="48"/>
      <c r="I779" s="48"/>
      <c r="J779" s="48"/>
      <c r="K779" s="48"/>
      <c r="L779" s="48"/>
      <c r="M779" s="48"/>
      <c r="N779" s="48"/>
      <c r="O779" s="48"/>
      <c r="P779" s="48"/>
      <c r="Q779" s="48"/>
      <c r="R779" s="48"/>
      <c r="S779" s="48"/>
      <c r="T779" s="48"/>
      <c r="U779" s="48"/>
      <c r="V779" s="48"/>
      <c r="W779" s="48"/>
      <c r="X779" s="48"/>
      <c r="Y779" s="48"/>
      <c r="Z779" s="48"/>
    </row>
    <row r="780" spans="1:26" ht="14.25" customHeight="1" x14ac:dyDescent="0.2">
      <c r="A780" s="55"/>
      <c r="B780" s="48"/>
      <c r="C780" s="48"/>
      <c r="D780" s="56"/>
      <c r="E780" s="48"/>
      <c r="F780" s="48"/>
      <c r="G780" s="48"/>
      <c r="H780" s="48"/>
      <c r="I780" s="48"/>
      <c r="J780" s="48"/>
      <c r="K780" s="48"/>
      <c r="L780" s="48"/>
      <c r="M780" s="48"/>
      <c r="N780" s="48"/>
      <c r="O780" s="48"/>
      <c r="P780" s="48"/>
      <c r="Q780" s="48"/>
      <c r="R780" s="48"/>
      <c r="S780" s="48"/>
      <c r="T780" s="48"/>
      <c r="U780" s="48"/>
      <c r="V780" s="48"/>
      <c r="W780" s="48"/>
      <c r="X780" s="48"/>
      <c r="Y780" s="48"/>
      <c r="Z780" s="48"/>
    </row>
    <row r="781" spans="1:26" ht="14.25" customHeight="1" x14ac:dyDescent="0.2">
      <c r="A781" s="55"/>
      <c r="B781" s="48"/>
      <c r="C781" s="48"/>
      <c r="D781" s="56"/>
      <c r="E781" s="48"/>
      <c r="F781" s="48"/>
      <c r="G781" s="48"/>
      <c r="H781" s="48"/>
      <c r="I781" s="48"/>
      <c r="J781" s="48"/>
      <c r="K781" s="48"/>
      <c r="L781" s="48"/>
      <c r="M781" s="48"/>
      <c r="N781" s="48"/>
      <c r="O781" s="48"/>
      <c r="P781" s="48"/>
      <c r="Q781" s="48"/>
      <c r="R781" s="48"/>
      <c r="S781" s="48"/>
      <c r="T781" s="48"/>
      <c r="U781" s="48"/>
      <c r="V781" s="48"/>
      <c r="W781" s="48"/>
      <c r="X781" s="48"/>
      <c r="Y781" s="48"/>
      <c r="Z781" s="48"/>
    </row>
    <row r="782" spans="1:26" ht="14.25" customHeight="1" x14ac:dyDescent="0.2">
      <c r="A782" s="55"/>
      <c r="B782" s="48"/>
      <c r="C782" s="48"/>
      <c r="D782" s="56"/>
      <c r="E782" s="48"/>
      <c r="F782" s="48"/>
      <c r="G782" s="48"/>
      <c r="H782" s="48"/>
      <c r="I782" s="48"/>
      <c r="J782" s="48"/>
      <c r="K782" s="48"/>
      <c r="L782" s="48"/>
      <c r="M782" s="48"/>
      <c r="N782" s="48"/>
      <c r="O782" s="48"/>
      <c r="P782" s="48"/>
      <c r="Q782" s="48"/>
      <c r="R782" s="48"/>
      <c r="S782" s="48"/>
      <c r="T782" s="48"/>
      <c r="U782" s="48"/>
      <c r="V782" s="48"/>
      <c r="W782" s="48"/>
      <c r="X782" s="48"/>
      <c r="Y782" s="48"/>
      <c r="Z782" s="48"/>
    </row>
    <row r="783" spans="1:26" ht="14.25" customHeight="1" x14ac:dyDescent="0.2">
      <c r="A783" s="55"/>
      <c r="B783" s="48"/>
      <c r="C783" s="48"/>
      <c r="D783" s="56"/>
      <c r="E783" s="48"/>
      <c r="F783" s="48"/>
      <c r="G783" s="48"/>
      <c r="H783" s="48"/>
      <c r="I783" s="48"/>
      <c r="J783" s="48"/>
      <c r="K783" s="48"/>
      <c r="L783" s="48"/>
      <c r="M783" s="48"/>
      <c r="N783" s="48"/>
      <c r="O783" s="48"/>
      <c r="P783" s="48"/>
      <c r="Q783" s="48"/>
      <c r="R783" s="48"/>
      <c r="S783" s="48"/>
      <c r="T783" s="48"/>
      <c r="U783" s="48"/>
      <c r="V783" s="48"/>
      <c r="W783" s="48"/>
      <c r="X783" s="48"/>
      <c r="Y783" s="48"/>
      <c r="Z783" s="48"/>
    </row>
    <row r="784" spans="1:26" ht="14.25" customHeight="1" x14ac:dyDescent="0.2">
      <c r="A784" s="55"/>
      <c r="B784" s="48"/>
      <c r="C784" s="48"/>
      <c r="D784" s="56"/>
      <c r="E784" s="48"/>
      <c r="F784" s="48"/>
      <c r="G784" s="48"/>
      <c r="H784" s="48"/>
      <c r="I784" s="48"/>
      <c r="J784" s="48"/>
      <c r="K784" s="48"/>
      <c r="L784" s="48"/>
      <c r="M784" s="48"/>
      <c r="N784" s="48"/>
      <c r="O784" s="48"/>
      <c r="P784" s="48"/>
      <c r="Q784" s="48"/>
      <c r="R784" s="48"/>
      <c r="S784" s="48"/>
      <c r="T784" s="48"/>
      <c r="U784" s="48"/>
      <c r="V784" s="48"/>
      <c r="W784" s="48"/>
      <c r="X784" s="48"/>
      <c r="Y784" s="48"/>
      <c r="Z784" s="48"/>
    </row>
    <row r="785" spans="1:26" ht="14.25" customHeight="1" x14ac:dyDescent="0.2">
      <c r="A785" s="55"/>
      <c r="B785" s="48"/>
      <c r="C785" s="48"/>
      <c r="D785" s="56"/>
      <c r="E785" s="48"/>
      <c r="F785" s="48"/>
      <c r="G785" s="48"/>
      <c r="H785" s="48"/>
      <c r="I785" s="48"/>
      <c r="J785" s="48"/>
      <c r="K785" s="48"/>
      <c r="L785" s="48"/>
      <c r="M785" s="48"/>
      <c r="N785" s="48"/>
      <c r="O785" s="48"/>
      <c r="P785" s="48"/>
      <c r="Q785" s="48"/>
      <c r="R785" s="48"/>
      <c r="S785" s="48"/>
      <c r="T785" s="48"/>
      <c r="U785" s="48"/>
      <c r="V785" s="48"/>
      <c r="W785" s="48"/>
      <c r="X785" s="48"/>
      <c r="Y785" s="48"/>
      <c r="Z785" s="48"/>
    </row>
    <row r="786" spans="1:26" ht="14.25" customHeight="1" x14ac:dyDescent="0.2">
      <c r="A786" s="55"/>
      <c r="B786" s="48"/>
      <c r="C786" s="48"/>
      <c r="D786" s="56"/>
      <c r="E786" s="48"/>
      <c r="F786" s="48"/>
      <c r="G786" s="48"/>
      <c r="H786" s="48"/>
      <c r="I786" s="48"/>
      <c r="J786" s="48"/>
      <c r="K786" s="48"/>
      <c r="L786" s="48"/>
      <c r="M786" s="48"/>
      <c r="N786" s="48"/>
      <c r="O786" s="48"/>
      <c r="P786" s="48"/>
      <c r="Q786" s="48"/>
      <c r="R786" s="48"/>
      <c r="S786" s="48"/>
      <c r="T786" s="48"/>
      <c r="U786" s="48"/>
      <c r="V786" s="48"/>
      <c r="W786" s="48"/>
      <c r="X786" s="48"/>
      <c r="Y786" s="48"/>
      <c r="Z786" s="48"/>
    </row>
    <row r="787" spans="1:26" ht="14.25" customHeight="1" x14ac:dyDescent="0.2">
      <c r="A787" s="55"/>
      <c r="B787" s="48"/>
      <c r="C787" s="48"/>
      <c r="D787" s="56"/>
      <c r="E787" s="48"/>
      <c r="F787" s="48"/>
      <c r="G787" s="48"/>
      <c r="H787" s="48"/>
      <c r="I787" s="48"/>
      <c r="J787" s="48"/>
      <c r="K787" s="48"/>
      <c r="L787" s="48"/>
      <c r="M787" s="48"/>
      <c r="N787" s="48"/>
      <c r="O787" s="48"/>
      <c r="P787" s="48"/>
      <c r="Q787" s="48"/>
      <c r="R787" s="48"/>
      <c r="S787" s="48"/>
      <c r="T787" s="48"/>
      <c r="U787" s="48"/>
      <c r="V787" s="48"/>
      <c r="W787" s="48"/>
      <c r="X787" s="48"/>
      <c r="Y787" s="48"/>
      <c r="Z787" s="48"/>
    </row>
    <row r="788" spans="1:26" ht="14.25" customHeight="1" x14ac:dyDescent="0.2">
      <c r="A788" s="55"/>
      <c r="B788" s="48"/>
      <c r="C788" s="48"/>
      <c r="D788" s="56"/>
      <c r="E788" s="48"/>
      <c r="F788" s="48"/>
      <c r="G788" s="48"/>
      <c r="H788" s="48"/>
      <c r="I788" s="48"/>
      <c r="J788" s="48"/>
      <c r="K788" s="48"/>
      <c r="L788" s="48"/>
      <c r="M788" s="48"/>
      <c r="N788" s="48"/>
      <c r="O788" s="48"/>
      <c r="P788" s="48"/>
      <c r="Q788" s="48"/>
      <c r="R788" s="48"/>
      <c r="S788" s="48"/>
      <c r="T788" s="48"/>
      <c r="U788" s="48"/>
      <c r="V788" s="48"/>
      <c r="W788" s="48"/>
      <c r="X788" s="48"/>
      <c r="Y788" s="48"/>
      <c r="Z788" s="48"/>
    </row>
    <row r="789" spans="1:26" ht="14.25" customHeight="1" x14ac:dyDescent="0.2">
      <c r="A789" s="55"/>
      <c r="B789" s="48"/>
      <c r="C789" s="48"/>
      <c r="D789" s="56"/>
      <c r="E789" s="48"/>
      <c r="F789" s="48"/>
      <c r="G789" s="48"/>
      <c r="H789" s="48"/>
      <c r="I789" s="48"/>
      <c r="J789" s="48"/>
      <c r="K789" s="48"/>
      <c r="L789" s="48"/>
      <c r="M789" s="48"/>
      <c r="N789" s="48"/>
      <c r="O789" s="48"/>
      <c r="P789" s="48"/>
      <c r="Q789" s="48"/>
      <c r="R789" s="48"/>
      <c r="S789" s="48"/>
      <c r="T789" s="48"/>
      <c r="U789" s="48"/>
      <c r="V789" s="48"/>
      <c r="W789" s="48"/>
      <c r="X789" s="48"/>
      <c r="Y789" s="48"/>
      <c r="Z789" s="48"/>
    </row>
    <row r="790" spans="1:26" ht="14.25" customHeight="1" x14ac:dyDescent="0.2">
      <c r="A790" s="55"/>
      <c r="B790" s="48"/>
      <c r="C790" s="48"/>
      <c r="D790" s="56"/>
      <c r="E790" s="48"/>
      <c r="F790" s="48"/>
      <c r="G790" s="48"/>
      <c r="H790" s="48"/>
      <c r="I790" s="48"/>
      <c r="J790" s="48"/>
      <c r="K790" s="48"/>
      <c r="L790" s="48"/>
      <c r="M790" s="48"/>
      <c r="N790" s="48"/>
      <c r="O790" s="48"/>
      <c r="P790" s="48"/>
      <c r="Q790" s="48"/>
      <c r="R790" s="48"/>
      <c r="S790" s="48"/>
      <c r="T790" s="48"/>
      <c r="U790" s="48"/>
      <c r="V790" s="48"/>
      <c r="W790" s="48"/>
      <c r="X790" s="48"/>
      <c r="Y790" s="48"/>
      <c r="Z790" s="48"/>
    </row>
    <row r="791" spans="1:26" ht="14.25" customHeight="1" x14ac:dyDescent="0.2">
      <c r="A791" s="55"/>
      <c r="B791" s="48"/>
      <c r="C791" s="48"/>
      <c r="D791" s="56"/>
      <c r="E791" s="48"/>
      <c r="F791" s="48"/>
      <c r="G791" s="48"/>
      <c r="H791" s="48"/>
      <c r="I791" s="48"/>
      <c r="J791" s="48"/>
      <c r="K791" s="48"/>
      <c r="L791" s="48"/>
      <c r="M791" s="48"/>
      <c r="N791" s="48"/>
      <c r="O791" s="48"/>
      <c r="P791" s="48"/>
      <c r="Q791" s="48"/>
      <c r="R791" s="48"/>
      <c r="S791" s="48"/>
      <c r="T791" s="48"/>
      <c r="U791" s="48"/>
      <c r="V791" s="48"/>
      <c r="W791" s="48"/>
      <c r="X791" s="48"/>
      <c r="Y791" s="48"/>
      <c r="Z791" s="48"/>
    </row>
    <row r="792" spans="1:26" ht="14.25" customHeight="1" x14ac:dyDescent="0.2">
      <c r="A792" s="55"/>
      <c r="B792" s="48"/>
      <c r="C792" s="48"/>
      <c r="D792" s="56"/>
      <c r="E792" s="48"/>
      <c r="F792" s="48"/>
      <c r="G792" s="48"/>
      <c r="H792" s="48"/>
      <c r="I792" s="48"/>
      <c r="J792" s="48"/>
      <c r="K792" s="48"/>
      <c r="L792" s="48"/>
      <c r="M792" s="48"/>
      <c r="N792" s="48"/>
      <c r="O792" s="48"/>
      <c r="P792" s="48"/>
      <c r="Q792" s="48"/>
      <c r="R792" s="48"/>
      <c r="S792" s="48"/>
      <c r="T792" s="48"/>
      <c r="U792" s="48"/>
      <c r="V792" s="48"/>
      <c r="W792" s="48"/>
      <c r="X792" s="48"/>
      <c r="Y792" s="48"/>
      <c r="Z792" s="48"/>
    </row>
    <row r="793" spans="1:26" ht="14.25" customHeight="1" x14ac:dyDescent="0.2">
      <c r="A793" s="55"/>
      <c r="B793" s="48"/>
      <c r="C793" s="48"/>
      <c r="D793" s="56"/>
      <c r="E793" s="48"/>
      <c r="F793" s="48"/>
      <c r="G793" s="48"/>
      <c r="H793" s="48"/>
      <c r="I793" s="48"/>
      <c r="J793" s="48"/>
      <c r="K793" s="48"/>
      <c r="L793" s="48"/>
      <c r="M793" s="48"/>
      <c r="N793" s="48"/>
      <c r="O793" s="48"/>
      <c r="P793" s="48"/>
      <c r="Q793" s="48"/>
      <c r="R793" s="48"/>
      <c r="S793" s="48"/>
      <c r="T793" s="48"/>
      <c r="U793" s="48"/>
      <c r="V793" s="48"/>
      <c r="W793" s="48"/>
      <c r="X793" s="48"/>
      <c r="Y793" s="48"/>
      <c r="Z793" s="48"/>
    </row>
    <row r="794" spans="1:26" ht="14.25" customHeight="1" x14ac:dyDescent="0.2">
      <c r="A794" s="55"/>
      <c r="B794" s="48"/>
      <c r="C794" s="48"/>
      <c r="D794" s="56"/>
      <c r="E794" s="48"/>
      <c r="F794" s="48"/>
      <c r="G794" s="48"/>
      <c r="H794" s="48"/>
      <c r="I794" s="48"/>
      <c r="J794" s="48"/>
      <c r="K794" s="48"/>
      <c r="L794" s="48"/>
      <c r="M794" s="48"/>
      <c r="N794" s="48"/>
      <c r="O794" s="48"/>
      <c r="P794" s="48"/>
      <c r="Q794" s="48"/>
      <c r="R794" s="48"/>
      <c r="S794" s="48"/>
      <c r="T794" s="48"/>
      <c r="U794" s="48"/>
      <c r="V794" s="48"/>
      <c r="W794" s="48"/>
      <c r="X794" s="48"/>
      <c r="Y794" s="48"/>
      <c r="Z794" s="48"/>
    </row>
    <row r="795" spans="1:26" ht="14.25" customHeight="1" x14ac:dyDescent="0.2">
      <c r="A795" s="55"/>
      <c r="B795" s="48"/>
      <c r="C795" s="48"/>
      <c r="D795" s="56"/>
      <c r="E795" s="48"/>
      <c r="F795" s="48"/>
      <c r="G795" s="48"/>
      <c r="H795" s="48"/>
      <c r="I795" s="48"/>
      <c r="J795" s="48"/>
      <c r="K795" s="48"/>
      <c r="L795" s="48"/>
      <c r="M795" s="48"/>
      <c r="N795" s="48"/>
      <c r="O795" s="48"/>
      <c r="P795" s="48"/>
      <c r="Q795" s="48"/>
      <c r="R795" s="48"/>
      <c r="S795" s="48"/>
      <c r="T795" s="48"/>
      <c r="U795" s="48"/>
      <c r="V795" s="48"/>
      <c r="W795" s="48"/>
      <c r="X795" s="48"/>
      <c r="Y795" s="48"/>
      <c r="Z795" s="48"/>
    </row>
    <row r="796" spans="1:26" ht="14.25" customHeight="1" x14ac:dyDescent="0.2">
      <c r="A796" s="55"/>
      <c r="B796" s="48"/>
      <c r="C796" s="48"/>
      <c r="D796" s="56"/>
      <c r="E796" s="48"/>
      <c r="F796" s="48"/>
      <c r="G796" s="48"/>
      <c r="H796" s="48"/>
      <c r="I796" s="48"/>
      <c r="J796" s="48"/>
      <c r="K796" s="48"/>
      <c r="L796" s="48"/>
      <c r="M796" s="48"/>
      <c r="N796" s="48"/>
      <c r="O796" s="48"/>
      <c r="P796" s="48"/>
      <c r="Q796" s="48"/>
      <c r="R796" s="48"/>
      <c r="S796" s="48"/>
      <c r="T796" s="48"/>
      <c r="U796" s="48"/>
      <c r="V796" s="48"/>
      <c r="W796" s="48"/>
      <c r="X796" s="48"/>
      <c r="Y796" s="48"/>
      <c r="Z796" s="48"/>
    </row>
    <row r="797" spans="1:26" ht="14.25" customHeight="1" x14ac:dyDescent="0.2">
      <c r="A797" s="55"/>
      <c r="B797" s="48"/>
      <c r="C797" s="48"/>
      <c r="D797" s="56"/>
      <c r="E797" s="48"/>
      <c r="F797" s="48"/>
      <c r="G797" s="48"/>
      <c r="H797" s="48"/>
      <c r="I797" s="48"/>
      <c r="J797" s="48"/>
      <c r="K797" s="48"/>
      <c r="L797" s="48"/>
      <c r="M797" s="48"/>
      <c r="N797" s="48"/>
      <c r="O797" s="48"/>
      <c r="P797" s="48"/>
      <c r="Q797" s="48"/>
      <c r="R797" s="48"/>
      <c r="S797" s="48"/>
      <c r="T797" s="48"/>
      <c r="U797" s="48"/>
      <c r="V797" s="48"/>
      <c r="W797" s="48"/>
      <c r="X797" s="48"/>
      <c r="Y797" s="48"/>
      <c r="Z797" s="48"/>
    </row>
    <row r="798" spans="1:26" ht="14.25" customHeight="1" x14ac:dyDescent="0.2">
      <c r="A798" s="55"/>
      <c r="B798" s="48"/>
      <c r="C798" s="48"/>
      <c r="D798" s="56"/>
      <c r="E798" s="48"/>
      <c r="F798" s="48"/>
      <c r="G798" s="48"/>
      <c r="H798" s="48"/>
      <c r="I798" s="48"/>
      <c r="J798" s="48"/>
      <c r="K798" s="48"/>
      <c r="L798" s="48"/>
      <c r="M798" s="48"/>
      <c r="N798" s="48"/>
      <c r="O798" s="48"/>
      <c r="P798" s="48"/>
      <c r="Q798" s="48"/>
      <c r="R798" s="48"/>
      <c r="S798" s="48"/>
      <c r="T798" s="48"/>
      <c r="U798" s="48"/>
      <c r="V798" s="48"/>
      <c r="W798" s="48"/>
      <c r="X798" s="48"/>
      <c r="Y798" s="48"/>
      <c r="Z798" s="48"/>
    </row>
    <row r="799" spans="1:26" ht="14.25" customHeight="1" x14ac:dyDescent="0.2">
      <c r="A799" s="55"/>
      <c r="B799" s="48"/>
      <c r="C799" s="48"/>
      <c r="D799" s="56"/>
      <c r="E799" s="48"/>
      <c r="F799" s="48"/>
      <c r="G799" s="48"/>
      <c r="H799" s="48"/>
      <c r="I799" s="48"/>
      <c r="J799" s="48"/>
      <c r="K799" s="48"/>
      <c r="L799" s="48"/>
      <c r="M799" s="48"/>
      <c r="N799" s="48"/>
      <c r="O799" s="48"/>
      <c r="P799" s="48"/>
      <c r="Q799" s="48"/>
      <c r="R799" s="48"/>
      <c r="S799" s="48"/>
      <c r="T799" s="48"/>
      <c r="U799" s="48"/>
      <c r="V799" s="48"/>
      <c r="W799" s="48"/>
      <c r="X799" s="48"/>
      <c r="Y799" s="48"/>
      <c r="Z799" s="48"/>
    </row>
    <row r="800" spans="1:26" ht="14.25" customHeight="1" x14ac:dyDescent="0.2">
      <c r="A800" s="55"/>
      <c r="B800" s="48"/>
      <c r="C800" s="48"/>
      <c r="D800" s="56"/>
      <c r="E800" s="48"/>
      <c r="F800" s="48"/>
      <c r="G800" s="48"/>
      <c r="H800" s="48"/>
      <c r="I800" s="48"/>
      <c r="J800" s="48"/>
      <c r="K800" s="48"/>
      <c r="L800" s="48"/>
      <c r="M800" s="48"/>
      <c r="N800" s="48"/>
      <c r="O800" s="48"/>
      <c r="P800" s="48"/>
      <c r="Q800" s="48"/>
      <c r="R800" s="48"/>
      <c r="S800" s="48"/>
      <c r="T800" s="48"/>
      <c r="U800" s="48"/>
      <c r="V800" s="48"/>
      <c r="W800" s="48"/>
      <c r="X800" s="48"/>
      <c r="Y800" s="48"/>
      <c r="Z800" s="48"/>
    </row>
    <row r="801" spans="1:26" ht="14.25" customHeight="1" x14ac:dyDescent="0.2">
      <c r="A801" s="55"/>
      <c r="B801" s="48"/>
      <c r="C801" s="48"/>
      <c r="D801" s="56"/>
      <c r="E801" s="48"/>
      <c r="F801" s="48"/>
      <c r="G801" s="48"/>
      <c r="H801" s="48"/>
      <c r="I801" s="48"/>
      <c r="J801" s="48"/>
      <c r="K801" s="48"/>
      <c r="L801" s="48"/>
      <c r="M801" s="48"/>
      <c r="N801" s="48"/>
      <c r="O801" s="48"/>
      <c r="P801" s="48"/>
      <c r="Q801" s="48"/>
      <c r="R801" s="48"/>
      <c r="S801" s="48"/>
      <c r="T801" s="48"/>
      <c r="U801" s="48"/>
      <c r="V801" s="48"/>
      <c r="W801" s="48"/>
      <c r="X801" s="48"/>
      <c r="Y801" s="48"/>
      <c r="Z801" s="48"/>
    </row>
    <row r="802" spans="1:26" ht="14.25" customHeight="1" x14ac:dyDescent="0.2">
      <c r="A802" s="55"/>
      <c r="B802" s="48"/>
      <c r="C802" s="48"/>
      <c r="D802" s="56"/>
      <c r="E802" s="48"/>
      <c r="F802" s="48"/>
      <c r="G802" s="48"/>
      <c r="H802" s="48"/>
      <c r="I802" s="48"/>
      <c r="J802" s="48"/>
      <c r="K802" s="48"/>
      <c r="L802" s="48"/>
      <c r="M802" s="48"/>
      <c r="N802" s="48"/>
      <c r="O802" s="48"/>
      <c r="P802" s="48"/>
      <c r="Q802" s="48"/>
      <c r="R802" s="48"/>
      <c r="S802" s="48"/>
      <c r="T802" s="48"/>
      <c r="U802" s="48"/>
      <c r="V802" s="48"/>
      <c r="W802" s="48"/>
      <c r="X802" s="48"/>
      <c r="Y802" s="48"/>
      <c r="Z802" s="48"/>
    </row>
    <row r="803" spans="1:26" ht="14.25" customHeight="1" x14ac:dyDescent="0.2">
      <c r="A803" s="55"/>
      <c r="B803" s="48"/>
      <c r="C803" s="48"/>
      <c r="D803" s="56"/>
      <c r="E803" s="48"/>
      <c r="F803" s="48"/>
      <c r="G803" s="48"/>
      <c r="H803" s="48"/>
      <c r="I803" s="48"/>
      <c r="J803" s="48"/>
      <c r="K803" s="48"/>
      <c r="L803" s="48"/>
      <c r="M803" s="48"/>
      <c r="N803" s="48"/>
      <c r="O803" s="48"/>
      <c r="P803" s="48"/>
      <c r="Q803" s="48"/>
      <c r="R803" s="48"/>
      <c r="S803" s="48"/>
      <c r="T803" s="48"/>
      <c r="U803" s="48"/>
      <c r="V803" s="48"/>
      <c r="W803" s="48"/>
      <c r="X803" s="48"/>
      <c r="Y803" s="48"/>
      <c r="Z803" s="48"/>
    </row>
    <row r="804" spans="1:26" ht="14.25" customHeight="1" x14ac:dyDescent="0.2">
      <c r="A804" s="55"/>
      <c r="B804" s="48"/>
      <c r="C804" s="48"/>
      <c r="D804" s="56"/>
      <c r="E804" s="48"/>
      <c r="F804" s="48"/>
      <c r="G804" s="48"/>
      <c r="H804" s="48"/>
      <c r="I804" s="48"/>
      <c r="J804" s="48"/>
      <c r="K804" s="48"/>
      <c r="L804" s="48"/>
      <c r="M804" s="48"/>
      <c r="N804" s="48"/>
      <c r="O804" s="48"/>
      <c r="P804" s="48"/>
      <c r="Q804" s="48"/>
      <c r="R804" s="48"/>
      <c r="S804" s="48"/>
      <c r="T804" s="48"/>
      <c r="U804" s="48"/>
      <c r="V804" s="48"/>
      <c r="W804" s="48"/>
      <c r="X804" s="48"/>
      <c r="Y804" s="48"/>
      <c r="Z804" s="48"/>
    </row>
    <row r="805" spans="1:26" ht="14.25" customHeight="1" x14ac:dyDescent="0.2">
      <c r="A805" s="55"/>
      <c r="B805" s="48"/>
      <c r="C805" s="48"/>
      <c r="D805" s="56"/>
      <c r="E805" s="48"/>
      <c r="F805" s="48"/>
      <c r="G805" s="48"/>
      <c r="H805" s="48"/>
      <c r="I805" s="48"/>
      <c r="J805" s="48"/>
      <c r="K805" s="48"/>
      <c r="L805" s="48"/>
      <c r="M805" s="48"/>
      <c r="N805" s="48"/>
      <c r="O805" s="48"/>
      <c r="P805" s="48"/>
      <c r="Q805" s="48"/>
      <c r="R805" s="48"/>
      <c r="S805" s="48"/>
      <c r="T805" s="48"/>
      <c r="U805" s="48"/>
      <c r="V805" s="48"/>
      <c r="W805" s="48"/>
      <c r="X805" s="48"/>
      <c r="Y805" s="48"/>
      <c r="Z805" s="48"/>
    </row>
    <row r="806" spans="1:26" ht="14.25" customHeight="1" x14ac:dyDescent="0.2">
      <c r="A806" s="55"/>
      <c r="B806" s="48"/>
      <c r="C806" s="48"/>
      <c r="D806" s="56"/>
      <c r="E806" s="48"/>
      <c r="F806" s="48"/>
      <c r="G806" s="48"/>
      <c r="H806" s="48"/>
      <c r="I806" s="48"/>
      <c r="J806" s="48"/>
      <c r="K806" s="48"/>
      <c r="L806" s="48"/>
      <c r="M806" s="48"/>
      <c r="N806" s="48"/>
      <c r="O806" s="48"/>
      <c r="P806" s="48"/>
      <c r="Q806" s="48"/>
      <c r="R806" s="48"/>
      <c r="S806" s="48"/>
      <c r="T806" s="48"/>
      <c r="U806" s="48"/>
      <c r="V806" s="48"/>
      <c r="W806" s="48"/>
      <c r="X806" s="48"/>
      <c r="Y806" s="48"/>
      <c r="Z806" s="48"/>
    </row>
    <row r="807" spans="1:26" ht="14.25" customHeight="1" x14ac:dyDescent="0.2">
      <c r="A807" s="55"/>
      <c r="B807" s="48"/>
      <c r="C807" s="48"/>
      <c r="D807" s="56"/>
      <c r="E807" s="48"/>
      <c r="F807" s="48"/>
      <c r="G807" s="48"/>
      <c r="H807" s="48"/>
      <c r="I807" s="48"/>
      <c r="J807" s="48"/>
      <c r="K807" s="48"/>
      <c r="L807" s="48"/>
      <c r="M807" s="48"/>
      <c r="N807" s="48"/>
      <c r="O807" s="48"/>
      <c r="P807" s="48"/>
      <c r="Q807" s="48"/>
      <c r="R807" s="48"/>
      <c r="S807" s="48"/>
      <c r="T807" s="48"/>
      <c r="U807" s="48"/>
      <c r="V807" s="48"/>
      <c r="W807" s="48"/>
      <c r="X807" s="48"/>
      <c r="Y807" s="48"/>
      <c r="Z807" s="48"/>
    </row>
    <row r="808" spans="1:26" ht="14.25" customHeight="1" x14ac:dyDescent="0.2">
      <c r="A808" s="55"/>
      <c r="B808" s="48"/>
      <c r="C808" s="48"/>
      <c r="D808" s="56"/>
      <c r="E808" s="48"/>
      <c r="F808" s="48"/>
      <c r="G808" s="48"/>
      <c r="H808" s="48"/>
      <c r="I808" s="48"/>
      <c r="J808" s="48"/>
      <c r="K808" s="48"/>
      <c r="L808" s="48"/>
      <c r="M808" s="48"/>
      <c r="N808" s="48"/>
      <c r="O808" s="48"/>
      <c r="P808" s="48"/>
      <c r="Q808" s="48"/>
      <c r="R808" s="48"/>
      <c r="S808" s="48"/>
      <c r="T808" s="48"/>
      <c r="U808" s="48"/>
      <c r="V808" s="48"/>
      <c r="W808" s="48"/>
      <c r="X808" s="48"/>
      <c r="Y808" s="48"/>
      <c r="Z808" s="48"/>
    </row>
    <row r="809" spans="1:26" ht="14.25" customHeight="1" x14ac:dyDescent="0.2">
      <c r="A809" s="55"/>
      <c r="B809" s="48"/>
      <c r="C809" s="48"/>
      <c r="D809" s="56"/>
      <c r="E809" s="48"/>
      <c r="F809" s="48"/>
      <c r="G809" s="48"/>
      <c r="H809" s="48"/>
      <c r="I809" s="48"/>
      <c r="J809" s="48"/>
      <c r="K809" s="48"/>
      <c r="L809" s="48"/>
      <c r="M809" s="48"/>
      <c r="N809" s="48"/>
      <c r="O809" s="48"/>
      <c r="P809" s="48"/>
      <c r="Q809" s="48"/>
      <c r="R809" s="48"/>
      <c r="S809" s="48"/>
      <c r="T809" s="48"/>
      <c r="U809" s="48"/>
      <c r="V809" s="48"/>
      <c r="W809" s="48"/>
      <c r="X809" s="48"/>
      <c r="Y809" s="48"/>
      <c r="Z809" s="48"/>
    </row>
    <row r="810" spans="1:26" ht="14.25" customHeight="1" x14ac:dyDescent="0.2">
      <c r="A810" s="55"/>
      <c r="B810" s="48"/>
      <c r="C810" s="48"/>
      <c r="D810" s="56"/>
      <c r="E810" s="48"/>
      <c r="F810" s="48"/>
      <c r="G810" s="48"/>
      <c r="H810" s="48"/>
      <c r="I810" s="48"/>
      <c r="J810" s="48"/>
      <c r="K810" s="48"/>
      <c r="L810" s="48"/>
      <c r="M810" s="48"/>
      <c r="N810" s="48"/>
      <c r="O810" s="48"/>
      <c r="P810" s="48"/>
      <c r="Q810" s="48"/>
      <c r="R810" s="48"/>
      <c r="S810" s="48"/>
      <c r="T810" s="48"/>
      <c r="U810" s="48"/>
      <c r="V810" s="48"/>
      <c r="W810" s="48"/>
      <c r="X810" s="48"/>
      <c r="Y810" s="48"/>
      <c r="Z810" s="48"/>
    </row>
    <row r="811" spans="1:26" ht="14.25" customHeight="1" x14ac:dyDescent="0.2">
      <c r="A811" s="55"/>
      <c r="B811" s="48"/>
      <c r="C811" s="48"/>
      <c r="D811" s="56"/>
      <c r="E811" s="48"/>
      <c r="F811" s="48"/>
      <c r="G811" s="48"/>
      <c r="H811" s="48"/>
      <c r="I811" s="48"/>
      <c r="J811" s="48"/>
      <c r="K811" s="48"/>
      <c r="L811" s="48"/>
      <c r="M811" s="48"/>
      <c r="N811" s="48"/>
      <c r="O811" s="48"/>
      <c r="P811" s="48"/>
      <c r="Q811" s="48"/>
      <c r="R811" s="48"/>
      <c r="S811" s="48"/>
      <c r="T811" s="48"/>
      <c r="U811" s="48"/>
      <c r="V811" s="48"/>
      <c r="W811" s="48"/>
      <c r="X811" s="48"/>
      <c r="Y811" s="48"/>
      <c r="Z811" s="48"/>
    </row>
    <row r="812" spans="1:26" ht="14.25" customHeight="1" x14ac:dyDescent="0.2">
      <c r="A812" s="55"/>
      <c r="B812" s="48"/>
      <c r="C812" s="48"/>
      <c r="D812" s="56"/>
      <c r="E812" s="48"/>
      <c r="F812" s="48"/>
      <c r="G812" s="48"/>
      <c r="H812" s="48"/>
      <c r="I812" s="48"/>
      <c r="J812" s="48"/>
      <c r="K812" s="48"/>
      <c r="L812" s="48"/>
      <c r="M812" s="48"/>
      <c r="N812" s="48"/>
      <c r="O812" s="48"/>
      <c r="P812" s="48"/>
      <c r="Q812" s="48"/>
      <c r="R812" s="48"/>
      <c r="S812" s="48"/>
      <c r="T812" s="48"/>
      <c r="U812" s="48"/>
      <c r="V812" s="48"/>
      <c r="W812" s="48"/>
      <c r="X812" s="48"/>
      <c r="Y812" s="48"/>
      <c r="Z812" s="48"/>
    </row>
    <row r="813" spans="1:26" ht="14.25" customHeight="1" x14ac:dyDescent="0.2">
      <c r="A813" s="55"/>
      <c r="B813" s="48"/>
      <c r="C813" s="48"/>
      <c r="D813" s="56"/>
      <c r="E813" s="48"/>
      <c r="F813" s="48"/>
      <c r="G813" s="48"/>
      <c r="H813" s="48"/>
      <c r="I813" s="48"/>
      <c r="J813" s="48"/>
      <c r="K813" s="48"/>
      <c r="L813" s="48"/>
      <c r="M813" s="48"/>
      <c r="N813" s="48"/>
      <c r="O813" s="48"/>
      <c r="P813" s="48"/>
      <c r="Q813" s="48"/>
      <c r="R813" s="48"/>
      <c r="S813" s="48"/>
      <c r="T813" s="48"/>
      <c r="U813" s="48"/>
      <c r="V813" s="48"/>
      <c r="W813" s="48"/>
      <c r="X813" s="48"/>
      <c r="Y813" s="48"/>
      <c r="Z813" s="48"/>
    </row>
    <row r="814" spans="1:26" ht="14.25" customHeight="1" x14ac:dyDescent="0.2">
      <c r="A814" s="55"/>
      <c r="B814" s="48"/>
      <c r="C814" s="48"/>
      <c r="D814" s="56"/>
      <c r="E814" s="48"/>
      <c r="F814" s="48"/>
      <c r="G814" s="48"/>
      <c r="H814" s="48"/>
      <c r="I814" s="48"/>
      <c r="J814" s="48"/>
      <c r="K814" s="48"/>
      <c r="L814" s="48"/>
      <c r="M814" s="48"/>
      <c r="N814" s="48"/>
      <c r="O814" s="48"/>
      <c r="P814" s="48"/>
      <c r="Q814" s="48"/>
      <c r="R814" s="48"/>
      <c r="S814" s="48"/>
      <c r="T814" s="48"/>
      <c r="U814" s="48"/>
      <c r="V814" s="48"/>
      <c r="W814" s="48"/>
      <c r="X814" s="48"/>
      <c r="Y814" s="48"/>
      <c r="Z814" s="48"/>
    </row>
    <row r="815" spans="1:26" ht="14.25" customHeight="1" x14ac:dyDescent="0.2">
      <c r="A815" s="55"/>
      <c r="B815" s="48"/>
      <c r="C815" s="48"/>
      <c r="D815" s="56"/>
      <c r="E815" s="48"/>
      <c r="F815" s="48"/>
      <c r="G815" s="48"/>
      <c r="H815" s="48"/>
      <c r="I815" s="48"/>
      <c r="J815" s="48"/>
      <c r="K815" s="48"/>
      <c r="L815" s="48"/>
      <c r="M815" s="48"/>
      <c r="N815" s="48"/>
      <c r="O815" s="48"/>
      <c r="P815" s="48"/>
      <c r="Q815" s="48"/>
      <c r="R815" s="48"/>
      <c r="S815" s="48"/>
      <c r="T815" s="48"/>
      <c r="U815" s="48"/>
      <c r="V815" s="48"/>
      <c r="W815" s="48"/>
      <c r="X815" s="48"/>
      <c r="Y815" s="48"/>
      <c r="Z815" s="48"/>
    </row>
    <row r="816" spans="1:26" ht="14.25" customHeight="1" x14ac:dyDescent="0.2">
      <c r="A816" s="55"/>
      <c r="B816" s="48"/>
      <c r="C816" s="48"/>
      <c r="D816" s="56"/>
      <c r="E816" s="48"/>
      <c r="F816" s="48"/>
      <c r="G816" s="48"/>
      <c r="H816" s="48"/>
      <c r="I816" s="48"/>
      <c r="J816" s="48"/>
      <c r="K816" s="48"/>
      <c r="L816" s="48"/>
      <c r="M816" s="48"/>
      <c r="N816" s="48"/>
      <c r="O816" s="48"/>
      <c r="P816" s="48"/>
      <c r="Q816" s="48"/>
      <c r="R816" s="48"/>
      <c r="S816" s="48"/>
      <c r="T816" s="48"/>
      <c r="U816" s="48"/>
      <c r="V816" s="48"/>
      <c r="W816" s="48"/>
      <c r="X816" s="48"/>
      <c r="Y816" s="48"/>
      <c r="Z816" s="48"/>
    </row>
    <row r="817" spans="1:26" ht="14.25" customHeight="1" x14ac:dyDescent="0.2">
      <c r="A817" s="55"/>
      <c r="B817" s="48"/>
      <c r="C817" s="48"/>
      <c r="D817" s="56"/>
      <c r="E817" s="48"/>
      <c r="F817" s="48"/>
      <c r="G817" s="48"/>
      <c r="H817" s="48"/>
      <c r="I817" s="48"/>
      <c r="J817" s="48"/>
      <c r="K817" s="48"/>
      <c r="L817" s="48"/>
      <c r="M817" s="48"/>
      <c r="N817" s="48"/>
      <c r="O817" s="48"/>
      <c r="P817" s="48"/>
      <c r="Q817" s="48"/>
      <c r="R817" s="48"/>
      <c r="S817" s="48"/>
      <c r="T817" s="48"/>
      <c r="U817" s="48"/>
      <c r="V817" s="48"/>
      <c r="W817" s="48"/>
      <c r="X817" s="48"/>
      <c r="Y817" s="48"/>
      <c r="Z817" s="48"/>
    </row>
    <row r="818" spans="1:26" ht="14.25" customHeight="1" x14ac:dyDescent="0.2">
      <c r="A818" s="55"/>
      <c r="B818" s="48"/>
      <c r="C818" s="48"/>
      <c r="D818" s="56"/>
      <c r="E818" s="48"/>
      <c r="F818" s="48"/>
      <c r="G818" s="48"/>
      <c r="H818" s="48"/>
      <c r="I818" s="48"/>
      <c r="J818" s="48"/>
      <c r="K818" s="48"/>
      <c r="L818" s="48"/>
      <c r="M818" s="48"/>
      <c r="N818" s="48"/>
      <c r="O818" s="48"/>
      <c r="P818" s="48"/>
      <c r="Q818" s="48"/>
      <c r="R818" s="48"/>
      <c r="S818" s="48"/>
      <c r="T818" s="48"/>
      <c r="U818" s="48"/>
      <c r="V818" s="48"/>
      <c r="W818" s="48"/>
      <c r="X818" s="48"/>
      <c r="Y818" s="48"/>
      <c r="Z818" s="48"/>
    </row>
    <row r="819" spans="1:26" ht="14.25" customHeight="1" x14ac:dyDescent="0.2">
      <c r="A819" s="55"/>
      <c r="B819" s="48"/>
      <c r="C819" s="48"/>
      <c r="D819" s="56"/>
      <c r="E819" s="48"/>
      <c r="F819" s="48"/>
      <c r="G819" s="48"/>
      <c r="H819" s="48"/>
      <c r="I819" s="48"/>
      <c r="J819" s="48"/>
      <c r="K819" s="48"/>
      <c r="L819" s="48"/>
      <c r="M819" s="48"/>
      <c r="N819" s="48"/>
      <c r="O819" s="48"/>
      <c r="P819" s="48"/>
      <c r="Q819" s="48"/>
      <c r="R819" s="48"/>
      <c r="S819" s="48"/>
      <c r="T819" s="48"/>
      <c r="U819" s="48"/>
      <c r="V819" s="48"/>
      <c r="W819" s="48"/>
      <c r="X819" s="48"/>
      <c r="Y819" s="48"/>
      <c r="Z819" s="48"/>
    </row>
    <row r="820" spans="1:26" ht="14.25" customHeight="1" x14ac:dyDescent="0.2">
      <c r="A820" s="55"/>
      <c r="B820" s="48"/>
      <c r="C820" s="48"/>
      <c r="D820" s="56"/>
      <c r="E820" s="48"/>
      <c r="F820" s="48"/>
      <c r="G820" s="48"/>
      <c r="H820" s="48"/>
      <c r="I820" s="48"/>
      <c r="J820" s="48"/>
      <c r="K820" s="48"/>
      <c r="L820" s="48"/>
      <c r="M820" s="48"/>
      <c r="N820" s="48"/>
      <c r="O820" s="48"/>
      <c r="P820" s="48"/>
      <c r="Q820" s="48"/>
      <c r="R820" s="48"/>
      <c r="S820" s="48"/>
      <c r="T820" s="48"/>
      <c r="U820" s="48"/>
      <c r="V820" s="48"/>
      <c r="W820" s="48"/>
      <c r="X820" s="48"/>
      <c r="Y820" s="48"/>
      <c r="Z820" s="48"/>
    </row>
    <row r="821" spans="1:26" ht="14.25" customHeight="1" x14ac:dyDescent="0.2">
      <c r="A821" s="55"/>
      <c r="B821" s="48"/>
      <c r="C821" s="48"/>
      <c r="D821" s="56"/>
      <c r="E821" s="48"/>
      <c r="F821" s="48"/>
      <c r="G821" s="48"/>
      <c r="H821" s="48"/>
      <c r="I821" s="48"/>
      <c r="J821" s="48"/>
      <c r="K821" s="48"/>
      <c r="L821" s="48"/>
      <c r="M821" s="48"/>
      <c r="N821" s="48"/>
      <c r="O821" s="48"/>
      <c r="P821" s="48"/>
      <c r="Q821" s="48"/>
      <c r="R821" s="48"/>
      <c r="S821" s="48"/>
      <c r="T821" s="48"/>
      <c r="U821" s="48"/>
      <c r="V821" s="48"/>
      <c r="W821" s="48"/>
      <c r="X821" s="48"/>
      <c r="Y821" s="48"/>
      <c r="Z821" s="48"/>
    </row>
    <row r="822" spans="1:26" ht="14.25" customHeight="1" x14ac:dyDescent="0.2">
      <c r="A822" s="55"/>
      <c r="B822" s="48"/>
      <c r="C822" s="48"/>
      <c r="D822" s="56"/>
      <c r="E822" s="48"/>
      <c r="F822" s="48"/>
      <c r="G822" s="48"/>
      <c r="H822" s="48"/>
      <c r="I822" s="48"/>
      <c r="J822" s="48"/>
      <c r="K822" s="48"/>
      <c r="L822" s="48"/>
      <c r="M822" s="48"/>
      <c r="N822" s="48"/>
      <c r="O822" s="48"/>
      <c r="P822" s="48"/>
      <c r="Q822" s="48"/>
      <c r="R822" s="48"/>
      <c r="S822" s="48"/>
      <c r="T822" s="48"/>
      <c r="U822" s="48"/>
      <c r="V822" s="48"/>
      <c r="W822" s="48"/>
      <c r="X822" s="48"/>
      <c r="Y822" s="48"/>
      <c r="Z822" s="48"/>
    </row>
    <row r="823" spans="1:26" ht="14.25" customHeight="1" x14ac:dyDescent="0.2">
      <c r="A823" s="55"/>
      <c r="B823" s="48"/>
      <c r="C823" s="48"/>
      <c r="D823" s="56"/>
      <c r="E823" s="48"/>
      <c r="F823" s="48"/>
      <c r="G823" s="48"/>
      <c r="H823" s="48"/>
      <c r="I823" s="48"/>
      <c r="J823" s="48"/>
      <c r="K823" s="48"/>
      <c r="L823" s="48"/>
      <c r="M823" s="48"/>
      <c r="N823" s="48"/>
      <c r="O823" s="48"/>
      <c r="P823" s="48"/>
      <c r="Q823" s="48"/>
      <c r="R823" s="48"/>
      <c r="S823" s="48"/>
      <c r="T823" s="48"/>
      <c r="U823" s="48"/>
      <c r="V823" s="48"/>
      <c r="W823" s="48"/>
      <c r="X823" s="48"/>
      <c r="Y823" s="48"/>
      <c r="Z823" s="48"/>
    </row>
    <row r="824" spans="1:26" ht="14.25" customHeight="1" x14ac:dyDescent="0.2">
      <c r="A824" s="55"/>
      <c r="B824" s="48"/>
      <c r="C824" s="48"/>
      <c r="D824" s="56"/>
      <c r="E824" s="48"/>
      <c r="F824" s="48"/>
      <c r="G824" s="48"/>
      <c r="H824" s="48"/>
      <c r="I824" s="48"/>
      <c r="J824" s="48"/>
      <c r="K824" s="48"/>
      <c r="L824" s="48"/>
      <c r="M824" s="48"/>
      <c r="N824" s="48"/>
      <c r="O824" s="48"/>
      <c r="P824" s="48"/>
      <c r="Q824" s="48"/>
      <c r="R824" s="48"/>
      <c r="S824" s="48"/>
      <c r="T824" s="48"/>
      <c r="U824" s="48"/>
      <c r="V824" s="48"/>
      <c r="W824" s="48"/>
      <c r="X824" s="48"/>
      <c r="Y824" s="48"/>
      <c r="Z824" s="48"/>
    </row>
    <row r="825" spans="1:26" ht="14.25" customHeight="1" x14ac:dyDescent="0.2">
      <c r="A825" s="55"/>
      <c r="B825" s="48"/>
      <c r="C825" s="48"/>
      <c r="D825" s="56"/>
      <c r="E825" s="48"/>
      <c r="F825" s="48"/>
      <c r="G825" s="48"/>
      <c r="H825" s="48"/>
      <c r="I825" s="48"/>
      <c r="J825" s="48"/>
      <c r="K825" s="48"/>
      <c r="L825" s="48"/>
      <c r="M825" s="48"/>
      <c r="N825" s="48"/>
      <c r="O825" s="48"/>
      <c r="P825" s="48"/>
      <c r="Q825" s="48"/>
      <c r="R825" s="48"/>
      <c r="S825" s="48"/>
      <c r="T825" s="48"/>
      <c r="U825" s="48"/>
      <c r="V825" s="48"/>
      <c r="W825" s="48"/>
      <c r="X825" s="48"/>
      <c r="Y825" s="48"/>
      <c r="Z825" s="48"/>
    </row>
    <row r="826" spans="1:26" ht="14.25" customHeight="1" x14ac:dyDescent="0.2">
      <c r="A826" s="55"/>
      <c r="B826" s="48"/>
      <c r="C826" s="48"/>
      <c r="D826" s="56"/>
      <c r="E826" s="48"/>
      <c r="F826" s="48"/>
      <c r="G826" s="48"/>
      <c r="H826" s="48"/>
      <c r="I826" s="48"/>
      <c r="J826" s="48"/>
      <c r="K826" s="48"/>
      <c r="L826" s="48"/>
      <c r="M826" s="48"/>
      <c r="N826" s="48"/>
      <c r="O826" s="48"/>
      <c r="P826" s="48"/>
      <c r="Q826" s="48"/>
      <c r="R826" s="48"/>
      <c r="S826" s="48"/>
      <c r="T826" s="48"/>
      <c r="U826" s="48"/>
      <c r="V826" s="48"/>
      <c r="W826" s="48"/>
      <c r="X826" s="48"/>
      <c r="Y826" s="48"/>
      <c r="Z826" s="48"/>
    </row>
    <row r="827" spans="1:26" ht="14.25" customHeight="1" x14ac:dyDescent="0.2">
      <c r="A827" s="55"/>
      <c r="B827" s="48"/>
      <c r="C827" s="48"/>
      <c r="D827" s="56"/>
      <c r="E827" s="48"/>
      <c r="F827" s="48"/>
      <c r="G827" s="48"/>
      <c r="H827" s="48"/>
      <c r="I827" s="48"/>
      <c r="J827" s="48"/>
      <c r="K827" s="48"/>
      <c r="L827" s="48"/>
      <c r="M827" s="48"/>
      <c r="N827" s="48"/>
      <c r="O827" s="48"/>
      <c r="P827" s="48"/>
      <c r="Q827" s="48"/>
      <c r="R827" s="48"/>
      <c r="S827" s="48"/>
      <c r="T827" s="48"/>
      <c r="U827" s="48"/>
      <c r="V827" s="48"/>
      <c r="W827" s="48"/>
      <c r="X827" s="48"/>
      <c r="Y827" s="48"/>
      <c r="Z827" s="48"/>
    </row>
    <row r="828" spans="1:26" ht="14.25" customHeight="1" x14ac:dyDescent="0.2">
      <c r="A828" s="55"/>
      <c r="B828" s="48"/>
      <c r="C828" s="48"/>
      <c r="D828" s="56"/>
      <c r="E828" s="48"/>
      <c r="F828" s="48"/>
      <c r="G828" s="48"/>
      <c r="H828" s="48"/>
      <c r="I828" s="48"/>
      <c r="J828" s="48"/>
      <c r="K828" s="48"/>
      <c r="L828" s="48"/>
      <c r="M828" s="48"/>
      <c r="N828" s="48"/>
      <c r="O828" s="48"/>
      <c r="P828" s="48"/>
      <c r="Q828" s="48"/>
      <c r="R828" s="48"/>
      <c r="S828" s="48"/>
      <c r="T828" s="48"/>
      <c r="U828" s="48"/>
      <c r="V828" s="48"/>
      <c r="W828" s="48"/>
      <c r="X828" s="48"/>
      <c r="Y828" s="48"/>
      <c r="Z828" s="48"/>
    </row>
    <row r="829" spans="1:26" ht="14.25" customHeight="1" x14ac:dyDescent="0.2">
      <c r="A829" s="55"/>
      <c r="B829" s="48"/>
      <c r="C829" s="48"/>
      <c r="D829" s="56"/>
      <c r="E829" s="48"/>
      <c r="F829" s="48"/>
      <c r="G829" s="48"/>
      <c r="H829" s="48"/>
      <c r="I829" s="48"/>
      <c r="J829" s="48"/>
      <c r="K829" s="48"/>
      <c r="L829" s="48"/>
      <c r="M829" s="48"/>
      <c r="N829" s="48"/>
      <c r="O829" s="48"/>
      <c r="P829" s="48"/>
      <c r="Q829" s="48"/>
      <c r="R829" s="48"/>
      <c r="S829" s="48"/>
      <c r="T829" s="48"/>
      <c r="U829" s="48"/>
      <c r="V829" s="48"/>
      <c r="W829" s="48"/>
      <c r="X829" s="48"/>
      <c r="Y829" s="48"/>
      <c r="Z829" s="48"/>
    </row>
    <row r="830" spans="1:26" ht="14.25" customHeight="1" x14ac:dyDescent="0.2">
      <c r="A830" s="55"/>
      <c r="B830" s="48"/>
      <c r="C830" s="48"/>
      <c r="D830" s="56"/>
      <c r="E830" s="48"/>
      <c r="F830" s="48"/>
      <c r="G830" s="48"/>
      <c r="H830" s="48"/>
      <c r="I830" s="48"/>
      <c r="J830" s="48"/>
      <c r="K830" s="48"/>
      <c r="L830" s="48"/>
      <c r="M830" s="48"/>
      <c r="N830" s="48"/>
      <c r="O830" s="48"/>
      <c r="P830" s="48"/>
      <c r="Q830" s="48"/>
      <c r="R830" s="48"/>
      <c r="S830" s="48"/>
      <c r="T830" s="48"/>
      <c r="U830" s="48"/>
      <c r="V830" s="48"/>
      <c r="W830" s="48"/>
      <c r="X830" s="48"/>
      <c r="Y830" s="48"/>
      <c r="Z830" s="48"/>
    </row>
    <row r="831" spans="1:26" ht="14.25" customHeight="1" x14ac:dyDescent="0.2">
      <c r="A831" s="55"/>
      <c r="B831" s="48"/>
      <c r="C831" s="48"/>
      <c r="D831" s="56"/>
      <c r="E831" s="48"/>
      <c r="F831" s="48"/>
      <c r="G831" s="48"/>
      <c r="H831" s="48"/>
      <c r="I831" s="48"/>
      <c r="J831" s="48"/>
      <c r="K831" s="48"/>
      <c r="L831" s="48"/>
      <c r="M831" s="48"/>
      <c r="N831" s="48"/>
      <c r="O831" s="48"/>
      <c r="P831" s="48"/>
      <c r="Q831" s="48"/>
      <c r="R831" s="48"/>
      <c r="S831" s="48"/>
      <c r="T831" s="48"/>
      <c r="U831" s="48"/>
      <c r="V831" s="48"/>
      <c r="W831" s="48"/>
      <c r="X831" s="48"/>
      <c r="Y831" s="48"/>
      <c r="Z831" s="48"/>
    </row>
    <row r="832" spans="1:26" ht="14.25" customHeight="1" x14ac:dyDescent="0.2">
      <c r="A832" s="55"/>
      <c r="B832" s="48"/>
      <c r="C832" s="48"/>
      <c r="D832" s="56"/>
      <c r="E832" s="48"/>
      <c r="F832" s="48"/>
      <c r="G832" s="48"/>
      <c r="H832" s="48"/>
      <c r="I832" s="48"/>
      <c r="J832" s="48"/>
      <c r="K832" s="48"/>
      <c r="L832" s="48"/>
      <c r="M832" s="48"/>
      <c r="N832" s="48"/>
      <c r="O832" s="48"/>
      <c r="P832" s="48"/>
      <c r="Q832" s="48"/>
      <c r="R832" s="48"/>
      <c r="S832" s="48"/>
      <c r="T832" s="48"/>
      <c r="U832" s="48"/>
      <c r="V832" s="48"/>
      <c r="W832" s="48"/>
      <c r="X832" s="48"/>
      <c r="Y832" s="48"/>
      <c r="Z832" s="48"/>
    </row>
    <row r="833" spans="1:26" ht="14.25" customHeight="1" x14ac:dyDescent="0.2">
      <c r="A833" s="55"/>
      <c r="B833" s="48"/>
      <c r="C833" s="48"/>
      <c r="D833" s="56"/>
      <c r="E833" s="48"/>
      <c r="F833" s="48"/>
      <c r="G833" s="48"/>
      <c r="H833" s="48"/>
      <c r="I833" s="48"/>
      <c r="J833" s="48"/>
      <c r="K833" s="48"/>
      <c r="L833" s="48"/>
      <c r="M833" s="48"/>
      <c r="N833" s="48"/>
      <c r="O833" s="48"/>
      <c r="P833" s="48"/>
      <c r="Q833" s="48"/>
      <c r="R833" s="48"/>
      <c r="S833" s="48"/>
      <c r="T833" s="48"/>
      <c r="U833" s="48"/>
      <c r="V833" s="48"/>
      <c r="W833" s="48"/>
      <c r="X833" s="48"/>
      <c r="Y833" s="48"/>
      <c r="Z833" s="48"/>
    </row>
    <row r="834" spans="1:26" ht="14.25" customHeight="1" x14ac:dyDescent="0.2">
      <c r="A834" s="55"/>
      <c r="B834" s="48"/>
      <c r="C834" s="48"/>
      <c r="D834" s="56"/>
      <c r="E834" s="48"/>
      <c r="F834" s="48"/>
      <c r="G834" s="48"/>
      <c r="H834" s="48"/>
      <c r="I834" s="48"/>
      <c r="J834" s="48"/>
      <c r="K834" s="48"/>
      <c r="L834" s="48"/>
      <c r="M834" s="48"/>
      <c r="N834" s="48"/>
      <c r="O834" s="48"/>
      <c r="P834" s="48"/>
      <c r="Q834" s="48"/>
      <c r="R834" s="48"/>
      <c r="S834" s="48"/>
      <c r="T834" s="48"/>
      <c r="U834" s="48"/>
      <c r="V834" s="48"/>
      <c r="W834" s="48"/>
      <c r="X834" s="48"/>
      <c r="Y834" s="48"/>
      <c r="Z834" s="48"/>
    </row>
    <row r="835" spans="1:26" ht="14.25" customHeight="1" x14ac:dyDescent="0.2">
      <c r="A835" s="55"/>
      <c r="B835" s="48"/>
      <c r="C835" s="48"/>
      <c r="D835" s="56"/>
      <c r="E835" s="48"/>
      <c r="F835" s="48"/>
      <c r="G835" s="48"/>
      <c r="H835" s="48"/>
      <c r="I835" s="48"/>
      <c r="J835" s="48"/>
      <c r="K835" s="48"/>
      <c r="L835" s="48"/>
      <c r="M835" s="48"/>
      <c r="N835" s="48"/>
      <c r="O835" s="48"/>
      <c r="P835" s="48"/>
      <c r="Q835" s="48"/>
      <c r="R835" s="48"/>
      <c r="S835" s="48"/>
      <c r="T835" s="48"/>
      <c r="U835" s="48"/>
      <c r="V835" s="48"/>
      <c r="W835" s="48"/>
      <c r="X835" s="48"/>
      <c r="Y835" s="48"/>
      <c r="Z835" s="48"/>
    </row>
    <row r="836" spans="1:26" ht="14.25" customHeight="1" x14ac:dyDescent="0.2">
      <c r="A836" s="55"/>
      <c r="B836" s="48"/>
      <c r="C836" s="48"/>
      <c r="D836" s="56"/>
      <c r="E836" s="48"/>
      <c r="F836" s="48"/>
      <c r="G836" s="48"/>
      <c r="H836" s="48"/>
      <c r="I836" s="48"/>
      <c r="J836" s="48"/>
      <c r="K836" s="48"/>
      <c r="L836" s="48"/>
      <c r="M836" s="48"/>
      <c r="N836" s="48"/>
      <c r="O836" s="48"/>
      <c r="P836" s="48"/>
      <c r="Q836" s="48"/>
      <c r="R836" s="48"/>
      <c r="S836" s="48"/>
      <c r="T836" s="48"/>
      <c r="U836" s="48"/>
      <c r="V836" s="48"/>
      <c r="W836" s="48"/>
      <c r="X836" s="48"/>
      <c r="Y836" s="48"/>
      <c r="Z836" s="48"/>
    </row>
    <row r="837" spans="1:26" ht="14.25" customHeight="1" x14ac:dyDescent="0.2">
      <c r="A837" s="55"/>
      <c r="B837" s="48"/>
      <c r="C837" s="48"/>
      <c r="D837" s="56"/>
      <c r="E837" s="48"/>
      <c r="F837" s="48"/>
      <c r="G837" s="48"/>
      <c r="H837" s="48"/>
      <c r="I837" s="48"/>
      <c r="J837" s="48"/>
      <c r="K837" s="48"/>
      <c r="L837" s="48"/>
      <c r="M837" s="48"/>
      <c r="N837" s="48"/>
      <c r="O837" s="48"/>
      <c r="P837" s="48"/>
      <c r="Q837" s="48"/>
      <c r="R837" s="48"/>
      <c r="S837" s="48"/>
      <c r="T837" s="48"/>
      <c r="U837" s="48"/>
      <c r="V837" s="48"/>
      <c r="W837" s="48"/>
      <c r="X837" s="48"/>
      <c r="Y837" s="48"/>
      <c r="Z837" s="48"/>
    </row>
    <row r="838" spans="1:26" ht="14.25" customHeight="1" x14ac:dyDescent="0.2">
      <c r="A838" s="55"/>
      <c r="B838" s="48"/>
      <c r="C838" s="48"/>
      <c r="D838" s="56"/>
      <c r="E838" s="48"/>
      <c r="F838" s="48"/>
      <c r="G838" s="48"/>
      <c r="H838" s="48"/>
      <c r="I838" s="48"/>
      <c r="J838" s="48"/>
      <c r="K838" s="48"/>
      <c r="L838" s="48"/>
      <c r="M838" s="48"/>
      <c r="N838" s="48"/>
      <c r="O838" s="48"/>
      <c r="P838" s="48"/>
      <c r="Q838" s="48"/>
      <c r="R838" s="48"/>
      <c r="S838" s="48"/>
      <c r="T838" s="48"/>
      <c r="U838" s="48"/>
      <c r="V838" s="48"/>
      <c r="W838" s="48"/>
      <c r="X838" s="48"/>
      <c r="Y838" s="48"/>
      <c r="Z838" s="48"/>
    </row>
    <row r="839" spans="1:26" ht="14.25" customHeight="1" x14ac:dyDescent="0.2">
      <c r="A839" s="55"/>
      <c r="B839" s="48"/>
      <c r="C839" s="48"/>
      <c r="D839" s="56"/>
      <c r="E839" s="48"/>
      <c r="F839" s="48"/>
      <c r="G839" s="48"/>
      <c r="H839" s="48"/>
      <c r="I839" s="48"/>
      <c r="J839" s="48"/>
      <c r="K839" s="48"/>
      <c r="L839" s="48"/>
      <c r="M839" s="48"/>
      <c r="N839" s="48"/>
      <c r="O839" s="48"/>
      <c r="P839" s="48"/>
      <c r="Q839" s="48"/>
      <c r="R839" s="48"/>
      <c r="S839" s="48"/>
      <c r="T839" s="48"/>
      <c r="U839" s="48"/>
      <c r="V839" s="48"/>
      <c r="W839" s="48"/>
      <c r="X839" s="48"/>
      <c r="Y839" s="48"/>
      <c r="Z839" s="48"/>
    </row>
    <row r="840" spans="1:26" ht="14.25" customHeight="1" x14ac:dyDescent="0.2">
      <c r="A840" s="55"/>
      <c r="B840" s="48"/>
      <c r="C840" s="48"/>
      <c r="D840" s="56"/>
      <c r="E840" s="48"/>
      <c r="F840" s="48"/>
      <c r="G840" s="48"/>
      <c r="H840" s="48"/>
      <c r="I840" s="48"/>
      <c r="J840" s="48"/>
      <c r="K840" s="48"/>
      <c r="L840" s="48"/>
      <c r="M840" s="48"/>
      <c r="N840" s="48"/>
      <c r="O840" s="48"/>
      <c r="P840" s="48"/>
      <c r="Q840" s="48"/>
      <c r="R840" s="48"/>
      <c r="S840" s="48"/>
      <c r="T840" s="48"/>
      <c r="U840" s="48"/>
      <c r="V840" s="48"/>
      <c r="W840" s="48"/>
      <c r="X840" s="48"/>
      <c r="Y840" s="48"/>
      <c r="Z840" s="48"/>
    </row>
    <row r="841" spans="1:26" ht="14.25" customHeight="1" x14ac:dyDescent="0.2">
      <c r="A841" s="55"/>
      <c r="B841" s="48"/>
      <c r="C841" s="48"/>
      <c r="D841" s="56"/>
      <c r="E841" s="48"/>
      <c r="F841" s="48"/>
      <c r="G841" s="48"/>
      <c r="H841" s="48"/>
      <c r="I841" s="48"/>
      <c r="J841" s="48"/>
      <c r="K841" s="48"/>
      <c r="L841" s="48"/>
      <c r="M841" s="48"/>
      <c r="N841" s="48"/>
      <c r="O841" s="48"/>
      <c r="P841" s="48"/>
      <c r="Q841" s="48"/>
      <c r="R841" s="48"/>
      <c r="S841" s="48"/>
      <c r="T841" s="48"/>
      <c r="U841" s="48"/>
      <c r="V841" s="48"/>
      <c r="W841" s="48"/>
      <c r="X841" s="48"/>
      <c r="Y841" s="48"/>
      <c r="Z841" s="48"/>
    </row>
    <row r="842" spans="1:26" ht="14.25" customHeight="1" x14ac:dyDescent="0.2">
      <c r="A842" s="55"/>
      <c r="B842" s="48"/>
      <c r="C842" s="48"/>
      <c r="D842" s="56"/>
      <c r="E842" s="48"/>
      <c r="F842" s="48"/>
      <c r="G842" s="48"/>
      <c r="H842" s="48"/>
      <c r="I842" s="48"/>
      <c r="J842" s="48"/>
      <c r="K842" s="48"/>
      <c r="L842" s="48"/>
      <c r="M842" s="48"/>
      <c r="N842" s="48"/>
      <c r="O842" s="48"/>
      <c r="P842" s="48"/>
      <c r="Q842" s="48"/>
      <c r="R842" s="48"/>
      <c r="S842" s="48"/>
      <c r="T842" s="48"/>
      <c r="U842" s="48"/>
      <c r="V842" s="48"/>
      <c r="W842" s="48"/>
      <c r="X842" s="48"/>
      <c r="Y842" s="48"/>
      <c r="Z842" s="48"/>
    </row>
    <row r="843" spans="1:26" ht="14.25" customHeight="1" x14ac:dyDescent="0.2">
      <c r="A843" s="55"/>
      <c r="B843" s="48"/>
      <c r="C843" s="48"/>
      <c r="D843" s="56"/>
      <c r="E843" s="48"/>
      <c r="F843" s="48"/>
      <c r="G843" s="48"/>
      <c r="H843" s="48"/>
      <c r="I843" s="48"/>
      <c r="J843" s="48"/>
      <c r="K843" s="48"/>
      <c r="L843" s="48"/>
      <c r="M843" s="48"/>
      <c r="N843" s="48"/>
      <c r="O843" s="48"/>
      <c r="P843" s="48"/>
      <c r="Q843" s="48"/>
      <c r="R843" s="48"/>
      <c r="S843" s="48"/>
      <c r="T843" s="48"/>
      <c r="U843" s="48"/>
      <c r="V843" s="48"/>
      <c r="W843" s="48"/>
      <c r="X843" s="48"/>
      <c r="Y843" s="48"/>
      <c r="Z843" s="48"/>
    </row>
    <row r="844" spans="1:26" ht="14.25" customHeight="1" x14ac:dyDescent="0.2">
      <c r="A844" s="55"/>
      <c r="B844" s="48"/>
      <c r="C844" s="48"/>
      <c r="D844" s="56"/>
      <c r="E844" s="48"/>
      <c r="F844" s="48"/>
      <c r="G844" s="48"/>
      <c r="H844" s="48"/>
      <c r="I844" s="48"/>
      <c r="J844" s="48"/>
      <c r="K844" s="48"/>
      <c r="L844" s="48"/>
      <c r="M844" s="48"/>
      <c r="N844" s="48"/>
      <c r="O844" s="48"/>
      <c r="P844" s="48"/>
      <c r="Q844" s="48"/>
      <c r="R844" s="48"/>
      <c r="S844" s="48"/>
      <c r="T844" s="48"/>
      <c r="U844" s="48"/>
      <c r="V844" s="48"/>
      <c r="W844" s="48"/>
      <c r="X844" s="48"/>
      <c r="Y844" s="48"/>
      <c r="Z844" s="48"/>
    </row>
    <row r="845" spans="1:26" ht="14.25" customHeight="1" x14ac:dyDescent="0.2">
      <c r="A845" s="55"/>
      <c r="B845" s="48"/>
      <c r="C845" s="48"/>
      <c r="D845" s="56"/>
      <c r="E845" s="48"/>
      <c r="F845" s="48"/>
      <c r="G845" s="48"/>
      <c r="H845" s="48"/>
      <c r="I845" s="48"/>
      <c r="J845" s="48"/>
      <c r="K845" s="48"/>
      <c r="L845" s="48"/>
      <c r="M845" s="48"/>
      <c r="N845" s="48"/>
      <c r="O845" s="48"/>
      <c r="P845" s="48"/>
      <c r="Q845" s="48"/>
      <c r="R845" s="48"/>
      <c r="S845" s="48"/>
      <c r="T845" s="48"/>
      <c r="U845" s="48"/>
      <c r="V845" s="48"/>
      <c r="W845" s="48"/>
      <c r="X845" s="48"/>
      <c r="Y845" s="48"/>
      <c r="Z845" s="48"/>
    </row>
    <row r="846" spans="1:26" ht="14.25" customHeight="1" x14ac:dyDescent="0.2">
      <c r="A846" s="55"/>
      <c r="B846" s="48"/>
      <c r="C846" s="48"/>
      <c r="D846" s="56"/>
      <c r="E846" s="48"/>
      <c r="F846" s="48"/>
      <c r="G846" s="48"/>
      <c r="H846" s="48"/>
      <c r="I846" s="48"/>
      <c r="J846" s="48"/>
      <c r="K846" s="48"/>
      <c r="L846" s="48"/>
      <c r="M846" s="48"/>
      <c r="N846" s="48"/>
      <c r="O846" s="48"/>
      <c r="P846" s="48"/>
      <c r="Q846" s="48"/>
      <c r="R846" s="48"/>
      <c r="S846" s="48"/>
      <c r="T846" s="48"/>
      <c r="U846" s="48"/>
      <c r="V846" s="48"/>
      <c r="W846" s="48"/>
      <c r="X846" s="48"/>
      <c r="Y846" s="48"/>
      <c r="Z846" s="48"/>
    </row>
    <row r="847" spans="1:26" ht="14.25" customHeight="1" x14ac:dyDescent="0.2">
      <c r="A847" s="55"/>
      <c r="B847" s="48"/>
      <c r="C847" s="48"/>
      <c r="D847" s="56"/>
      <c r="E847" s="48"/>
      <c r="F847" s="48"/>
      <c r="G847" s="48"/>
      <c r="H847" s="48"/>
      <c r="I847" s="48"/>
      <c r="J847" s="48"/>
      <c r="K847" s="48"/>
      <c r="L847" s="48"/>
      <c r="M847" s="48"/>
      <c r="N847" s="48"/>
      <c r="O847" s="48"/>
      <c r="P847" s="48"/>
      <c r="Q847" s="48"/>
      <c r="R847" s="48"/>
      <c r="S847" s="48"/>
      <c r="T847" s="48"/>
      <c r="U847" s="48"/>
      <c r="V847" s="48"/>
      <c r="W847" s="48"/>
      <c r="X847" s="48"/>
      <c r="Y847" s="48"/>
      <c r="Z847" s="48"/>
    </row>
    <row r="848" spans="1:26" ht="14.25" customHeight="1" x14ac:dyDescent="0.2">
      <c r="A848" s="55"/>
      <c r="B848" s="48"/>
      <c r="C848" s="48"/>
      <c r="D848" s="56"/>
      <c r="E848" s="48"/>
      <c r="F848" s="48"/>
      <c r="G848" s="48"/>
      <c r="H848" s="48"/>
      <c r="I848" s="48"/>
      <c r="J848" s="48"/>
      <c r="K848" s="48"/>
      <c r="L848" s="48"/>
      <c r="M848" s="48"/>
      <c r="N848" s="48"/>
      <c r="O848" s="48"/>
      <c r="P848" s="48"/>
      <c r="Q848" s="48"/>
      <c r="R848" s="48"/>
      <c r="S848" s="48"/>
      <c r="T848" s="48"/>
      <c r="U848" s="48"/>
      <c r="V848" s="48"/>
      <c r="W848" s="48"/>
      <c r="X848" s="48"/>
      <c r="Y848" s="48"/>
      <c r="Z848" s="48"/>
    </row>
    <row r="849" spans="1:26" ht="14.25" customHeight="1" x14ac:dyDescent="0.2">
      <c r="A849" s="55"/>
      <c r="B849" s="48"/>
      <c r="C849" s="48"/>
      <c r="D849" s="56"/>
      <c r="E849" s="48"/>
      <c r="F849" s="48"/>
      <c r="G849" s="48"/>
      <c r="H849" s="48"/>
      <c r="I849" s="48"/>
      <c r="J849" s="48"/>
      <c r="K849" s="48"/>
      <c r="L849" s="48"/>
      <c r="M849" s="48"/>
      <c r="N849" s="48"/>
      <c r="O849" s="48"/>
      <c r="P849" s="48"/>
      <c r="Q849" s="48"/>
      <c r="R849" s="48"/>
      <c r="S849" s="48"/>
      <c r="T849" s="48"/>
      <c r="U849" s="48"/>
      <c r="V849" s="48"/>
      <c r="W849" s="48"/>
      <c r="X849" s="48"/>
      <c r="Y849" s="48"/>
      <c r="Z849" s="48"/>
    </row>
    <row r="850" spans="1:26" ht="14.25" customHeight="1" x14ac:dyDescent="0.2">
      <c r="A850" s="55"/>
      <c r="B850" s="48"/>
      <c r="C850" s="48"/>
      <c r="D850" s="56"/>
      <c r="E850" s="48"/>
      <c r="F850" s="48"/>
      <c r="G850" s="48"/>
      <c r="H850" s="48"/>
      <c r="I850" s="48"/>
      <c r="J850" s="48"/>
      <c r="K850" s="48"/>
      <c r="L850" s="48"/>
      <c r="M850" s="48"/>
      <c r="N850" s="48"/>
      <c r="O850" s="48"/>
      <c r="P850" s="48"/>
      <c r="Q850" s="48"/>
      <c r="R850" s="48"/>
      <c r="S850" s="48"/>
      <c r="T850" s="48"/>
      <c r="U850" s="48"/>
      <c r="V850" s="48"/>
      <c r="W850" s="48"/>
      <c r="X850" s="48"/>
      <c r="Y850" s="48"/>
      <c r="Z850" s="48"/>
    </row>
    <row r="851" spans="1:26" ht="14.25" customHeight="1" x14ac:dyDescent="0.2">
      <c r="A851" s="55"/>
      <c r="B851" s="48"/>
      <c r="C851" s="48"/>
      <c r="D851" s="56"/>
      <c r="E851" s="48"/>
      <c r="F851" s="48"/>
      <c r="G851" s="48"/>
      <c r="H851" s="48"/>
      <c r="I851" s="48"/>
      <c r="J851" s="48"/>
      <c r="K851" s="48"/>
      <c r="L851" s="48"/>
      <c r="M851" s="48"/>
      <c r="N851" s="48"/>
      <c r="O851" s="48"/>
      <c r="P851" s="48"/>
      <c r="Q851" s="48"/>
      <c r="R851" s="48"/>
      <c r="S851" s="48"/>
      <c r="T851" s="48"/>
      <c r="U851" s="48"/>
      <c r="V851" s="48"/>
      <c r="W851" s="48"/>
      <c r="X851" s="48"/>
      <c r="Y851" s="48"/>
      <c r="Z851" s="48"/>
    </row>
    <row r="852" spans="1:26" ht="14.25" customHeight="1" x14ac:dyDescent="0.2">
      <c r="A852" s="55"/>
      <c r="B852" s="48"/>
      <c r="C852" s="48"/>
      <c r="D852" s="56"/>
      <c r="E852" s="48"/>
      <c r="F852" s="48"/>
      <c r="G852" s="48"/>
      <c r="H852" s="48"/>
      <c r="I852" s="48"/>
      <c r="J852" s="48"/>
      <c r="K852" s="48"/>
      <c r="L852" s="48"/>
      <c r="M852" s="48"/>
      <c r="N852" s="48"/>
      <c r="O852" s="48"/>
      <c r="P852" s="48"/>
      <c r="Q852" s="48"/>
      <c r="R852" s="48"/>
      <c r="S852" s="48"/>
      <c r="T852" s="48"/>
      <c r="U852" s="48"/>
      <c r="V852" s="48"/>
      <c r="W852" s="48"/>
      <c r="X852" s="48"/>
      <c r="Y852" s="48"/>
      <c r="Z852" s="48"/>
    </row>
    <row r="853" spans="1:26" ht="14.25" customHeight="1" x14ac:dyDescent="0.2">
      <c r="A853" s="55"/>
      <c r="B853" s="48"/>
      <c r="C853" s="48"/>
      <c r="D853" s="56"/>
      <c r="E853" s="48"/>
      <c r="F853" s="48"/>
      <c r="G853" s="48"/>
      <c r="H853" s="48"/>
      <c r="I853" s="48"/>
      <c r="J853" s="48"/>
      <c r="K853" s="48"/>
      <c r="L853" s="48"/>
      <c r="M853" s="48"/>
      <c r="N853" s="48"/>
      <c r="O853" s="48"/>
      <c r="P853" s="48"/>
      <c r="Q853" s="48"/>
      <c r="R853" s="48"/>
      <c r="S853" s="48"/>
      <c r="T853" s="48"/>
      <c r="U853" s="48"/>
      <c r="V853" s="48"/>
      <c r="W853" s="48"/>
      <c r="X853" s="48"/>
      <c r="Y853" s="48"/>
      <c r="Z853" s="48"/>
    </row>
    <row r="854" spans="1:26" ht="14.25" customHeight="1" x14ac:dyDescent="0.2">
      <c r="A854" s="55"/>
      <c r="B854" s="48"/>
      <c r="C854" s="48"/>
      <c r="D854" s="56"/>
      <c r="E854" s="48"/>
      <c r="F854" s="48"/>
      <c r="G854" s="48"/>
      <c r="H854" s="48"/>
      <c r="I854" s="48"/>
      <c r="J854" s="48"/>
      <c r="K854" s="48"/>
      <c r="L854" s="48"/>
      <c r="M854" s="48"/>
      <c r="N854" s="48"/>
      <c r="O854" s="48"/>
      <c r="P854" s="48"/>
      <c r="Q854" s="48"/>
      <c r="R854" s="48"/>
      <c r="S854" s="48"/>
      <c r="T854" s="48"/>
      <c r="U854" s="48"/>
      <c r="V854" s="48"/>
      <c r="W854" s="48"/>
      <c r="X854" s="48"/>
      <c r="Y854" s="48"/>
      <c r="Z854" s="48"/>
    </row>
    <row r="855" spans="1:26" ht="14.25" customHeight="1" x14ac:dyDescent="0.2">
      <c r="A855" s="55"/>
      <c r="B855" s="48"/>
      <c r="C855" s="48"/>
      <c r="D855" s="56"/>
      <c r="E855" s="48"/>
      <c r="F855" s="48"/>
      <c r="G855" s="48"/>
      <c r="H855" s="48"/>
      <c r="I855" s="48"/>
      <c r="J855" s="48"/>
      <c r="K855" s="48"/>
      <c r="L855" s="48"/>
      <c r="M855" s="48"/>
      <c r="N855" s="48"/>
      <c r="O855" s="48"/>
      <c r="P855" s="48"/>
      <c r="Q855" s="48"/>
      <c r="R855" s="48"/>
      <c r="S855" s="48"/>
      <c r="T855" s="48"/>
      <c r="U855" s="48"/>
      <c r="V855" s="48"/>
      <c r="W855" s="48"/>
      <c r="X855" s="48"/>
      <c r="Y855" s="48"/>
      <c r="Z855" s="48"/>
    </row>
    <row r="856" spans="1:26" ht="14.25" customHeight="1" x14ac:dyDescent="0.2">
      <c r="A856" s="55"/>
      <c r="B856" s="48"/>
      <c r="C856" s="48"/>
      <c r="D856" s="56"/>
      <c r="E856" s="48"/>
      <c r="F856" s="48"/>
      <c r="G856" s="48"/>
      <c r="H856" s="48"/>
      <c r="I856" s="48"/>
      <c r="J856" s="48"/>
      <c r="K856" s="48"/>
      <c r="L856" s="48"/>
      <c r="M856" s="48"/>
      <c r="N856" s="48"/>
      <c r="O856" s="48"/>
      <c r="P856" s="48"/>
      <c r="Q856" s="48"/>
      <c r="R856" s="48"/>
      <c r="S856" s="48"/>
      <c r="T856" s="48"/>
      <c r="U856" s="48"/>
      <c r="V856" s="48"/>
      <c r="W856" s="48"/>
      <c r="X856" s="48"/>
      <c r="Y856" s="48"/>
      <c r="Z856" s="48"/>
    </row>
    <row r="857" spans="1:26" ht="14.25" customHeight="1" x14ac:dyDescent="0.2">
      <c r="A857" s="55"/>
      <c r="B857" s="48"/>
      <c r="C857" s="48"/>
      <c r="D857" s="56"/>
      <c r="E857" s="48"/>
      <c r="F857" s="48"/>
      <c r="G857" s="48"/>
      <c r="H857" s="48"/>
      <c r="I857" s="48"/>
      <c r="J857" s="48"/>
      <c r="K857" s="48"/>
      <c r="L857" s="48"/>
      <c r="M857" s="48"/>
      <c r="N857" s="48"/>
      <c r="O857" s="48"/>
      <c r="P857" s="48"/>
      <c r="Q857" s="48"/>
      <c r="R857" s="48"/>
      <c r="S857" s="48"/>
      <c r="T857" s="48"/>
      <c r="U857" s="48"/>
      <c r="V857" s="48"/>
      <c r="W857" s="48"/>
      <c r="X857" s="48"/>
      <c r="Y857" s="48"/>
      <c r="Z857" s="48"/>
    </row>
    <row r="858" spans="1:26" ht="14.25" customHeight="1" x14ac:dyDescent="0.2">
      <c r="A858" s="55"/>
      <c r="B858" s="48"/>
      <c r="C858" s="48"/>
      <c r="D858" s="56"/>
      <c r="E858" s="48"/>
      <c r="F858" s="48"/>
      <c r="G858" s="48"/>
      <c r="H858" s="48"/>
      <c r="I858" s="48"/>
      <c r="J858" s="48"/>
      <c r="K858" s="48"/>
      <c r="L858" s="48"/>
      <c r="M858" s="48"/>
      <c r="N858" s="48"/>
      <c r="O858" s="48"/>
      <c r="P858" s="48"/>
      <c r="Q858" s="48"/>
      <c r="R858" s="48"/>
      <c r="S858" s="48"/>
      <c r="T858" s="48"/>
      <c r="U858" s="48"/>
      <c r="V858" s="48"/>
      <c r="W858" s="48"/>
      <c r="X858" s="48"/>
      <c r="Y858" s="48"/>
      <c r="Z858" s="48"/>
    </row>
    <row r="859" spans="1:26" ht="14.25" customHeight="1" x14ac:dyDescent="0.2">
      <c r="A859" s="55"/>
      <c r="B859" s="48"/>
      <c r="C859" s="48"/>
      <c r="D859" s="56"/>
      <c r="E859" s="48"/>
      <c r="F859" s="48"/>
      <c r="G859" s="48"/>
      <c r="H859" s="48"/>
      <c r="I859" s="48"/>
      <c r="J859" s="48"/>
      <c r="K859" s="48"/>
      <c r="L859" s="48"/>
      <c r="M859" s="48"/>
      <c r="N859" s="48"/>
      <c r="O859" s="48"/>
      <c r="P859" s="48"/>
      <c r="Q859" s="48"/>
      <c r="R859" s="48"/>
      <c r="S859" s="48"/>
      <c r="T859" s="48"/>
      <c r="U859" s="48"/>
      <c r="V859" s="48"/>
      <c r="W859" s="48"/>
      <c r="X859" s="48"/>
      <c r="Y859" s="48"/>
      <c r="Z859" s="48"/>
    </row>
    <row r="860" spans="1:26" ht="14.25" customHeight="1" x14ac:dyDescent="0.2">
      <c r="A860" s="55"/>
      <c r="B860" s="48"/>
      <c r="C860" s="48"/>
      <c r="D860" s="56"/>
      <c r="E860" s="48"/>
      <c r="F860" s="48"/>
      <c r="G860" s="48"/>
      <c r="H860" s="48"/>
      <c r="I860" s="48"/>
      <c r="J860" s="48"/>
      <c r="K860" s="48"/>
      <c r="L860" s="48"/>
      <c r="M860" s="48"/>
      <c r="N860" s="48"/>
      <c r="O860" s="48"/>
      <c r="P860" s="48"/>
      <c r="Q860" s="48"/>
      <c r="R860" s="48"/>
      <c r="S860" s="48"/>
      <c r="T860" s="48"/>
      <c r="U860" s="48"/>
      <c r="V860" s="48"/>
      <c r="W860" s="48"/>
      <c r="X860" s="48"/>
      <c r="Y860" s="48"/>
      <c r="Z860" s="48"/>
    </row>
    <row r="861" spans="1:26" ht="14.25" customHeight="1" x14ac:dyDescent="0.2">
      <c r="A861" s="55"/>
      <c r="B861" s="48"/>
      <c r="C861" s="48"/>
      <c r="D861" s="56"/>
      <c r="E861" s="48"/>
      <c r="F861" s="48"/>
      <c r="G861" s="48"/>
      <c r="H861" s="48"/>
      <c r="I861" s="48"/>
      <c r="J861" s="48"/>
      <c r="K861" s="48"/>
      <c r="L861" s="48"/>
      <c r="M861" s="48"/>
      <c r="N861" s="48"/>
      <c r="O861" s="48"/>
      <c r="P861" s="48"/>
      <c r="Q861" s="48"/>
      <c r="R861" s="48"/>
      <c r="S861" s="48"/>
      <c r="T861" s="48"/>
      <c r="U861" s="48"/>
      <c r="V861" s="48"/>
      <c r="W861" s="48"/>
      <c r="X861" s="48"/>
      <c r="Y861" s="48"/>
      <c r="Z861" s="48"/>
    </row>
    <row r="862" spans="1:26" ht="14.25" customHeight="1" x14ac:dyDescent="0.2">
      <c r="A862" s="55"/>
      <c r="B862" s="48"/>
      <c r="C862" s="48"/>
      <c r="D862" s="56"/>
      <c r="E862" s="48"/>
      <c r="F862" s="48"/>
      <c r="G862" s="48"/>
      <c r="H862" s="48"/>
      <c r="I862" s="48"/>
      <c r="J862" s="48"/>
      <c r="K862" s="48"/>
      <c r="L862" s="48"/>
      <c r="M862" s="48"/>
      <c r="N862" s="48"/>
      <c r="O862" s="48"/>
      <c r="P862" s="48"/>
      <c r="Q862" s="48"/>
      <c r="R862" s="48"/>
      <c r="S862" s="48"/>
      <c r="T862" s="48"/>
      <c r="U862" s="48"/>
      <c r="V862" s="48"/>
      <c r="W862" s="48"/>
      <c r="X862" s="48"/>
      <c r="Y862" s="48"/>
      <c r="Z862" s="48"/>
    </row>
    <row r="863" spans="1:26" ht="14.25" customHeight="1" x14ac:dyDescent="0.2">
      <c r="A863" s="55"/>
      <c r="B863" s="48"/>
      <c r="C863" s="48"/>
      <c r="D863" s="56"/>
      <c r="E863" s="48"/>
      <c r="F863" s="48"/>
      <c r="G863" s="48"/>
      <c r="H863" s="48"/>
      <c r="I863" s="48"/>
      <c r="J863" s="48"/>
      <c r="K863" s="48"/>
      <c r="L863" s="48"/>
      <c r="M863" s="48"/>
      <c r="N863" s="48"/>
      <c r="O863" s="48"/>
      <c r="P863" s="48"/>
      <c r="Q863" s="48"/>
      <c r="R863" s="48"/>
      <c r="S863" s="48"/>
      <c r="T863" s="48"/>
      <c r="U863" s="48"/>
      <c r="V863" s="48"/>
      <c r="W863" s="48"/>
      <c r="X863" s="48"/>
      <c r="Y863" s="48"/>
      <c r="Z863" s="48"/>
    </row>
    <row r="864" spans="1:26" ht="14.25" customHeight="1" x14ac:dyDescent="0.2">
      <c r="A864" s="55"/>
      <c r="B864" s="48"/>
      <c r="C864" s="48"/>
      <c r="D864" s="56"/>
      <c r="E864" s="48"/>
      <c r="F864" s="48"/>
      <c r="G864" s="48"/>
      <c r="H864" s="48"/>
      <c r="I864" s="48"/>
      <c r="J864" s="48"/>
      <c r="K864" s="48"/>
      <c r="L864" s="48"/>
      <c r="M864" s="48"/>
      <c r="N864" s="48"/>
      <c r="O864" s="48"/>
      <c r="P864" s="48"/>
      <c r="Q864" s="48"/>
      <c r="R864" s="48"/>
      <c r="S864" s="48"/>
      <c r="T864" s="48"/>
      <c r="U864" s="48"/>
      <c r="V864" s="48"/>
      <c r="W864" s="48"/>
      <c r="X864" s="48"/>
      <c r="Y864" s="48"/>
      <c r="Z864" s="48"/>
    </row>
    <row r="865" spans="1:26" ht="14.25" customHeight="1" x14ac:dyDescent="0.2">
      <c r="A865" s="55"/>
      <c r="B865" s="48"/>
      <c r="C865" s="48"/>
      <c r="D865" s="56"/>
      <c r="E865" s="48"/>
      <c r="F865" s="48"/>
      <c r="G865" s="48"/>
      <c r="H865" s="48"/>
      <c r="I865" s="48"/>
      <c r="J865" s="48"/>
      <c r="K865" s="48"/>
      <c r="L865" s="48"/>
      <c r="M865" s="48"/>
      <c r="N865" s="48"/>
      <c r="O865" s="48"/>
      <c r="P865" s="48"/>
      <c r="Q865" s="48"/>
      <c r="R865" s="48"/>
      <c r="S865" s="48"/>
      <c r="T865" s="48"/>
      <c r="U865" s="48"/>
      <c r="V865" s="48"/>
      <c r="W865" s="48"/>
      <c r="X865" s="48"/>
      <c r="Y865" s="48"/>
      <c r="Z865" s="48"/>
    </row>
    <row r="866" spans="1:26" ht="14.25" customHeight="1" x14ac:dyDescent="0.2">
      <c r="A866" s="55"/>
      <c r="B866" s="48"/>
      <c r="C866" s="48"/>
      <c r="D866" s="56"/>
      <c r="E866" s="48"/>
      <c r="F866" s="48"/>
      <c r="G866" s="48"/>
      <c r="H866" s="48"/>
      <c r="I866" s="48"/>
      <c r="J866" s="48"/>
      <c r="K866" s="48"/>
      <c r="L866" s="48"/>
      <c r="M866" s="48"/>
      <c r="N866" s="48"/>
      <c r="O866" s="48"/>
      <c r="P866" s="48"/>
      <c r="Q866" s="48"/>
      <c r="R866" s="48"/>
      <c r="S866" s="48"/>
      <c r="T866" s="48"/>
      <c r="U866" s="48"/>
      <c r="V866" s="48"/>
      <c r="W866" s="48"/>
      <c r="X866" s="48"/>
      <c r="Y866" s="48"/>
      <c r="Z866" s="48"/>
    </row>
    <row r="867" spans="1:26" ht="14.25" customHeight="1" x14ac:dyDescent="0.2">
      <c r="A867" s="55"/>
      <c r="B867" s="48"/>
      <c r="C867" s="48"/>
      <c r="D867" s="56"/>
      <c r="E867" s="48"/>
      <c r="F867" s="48"/>
      <c r="G867" s="48"/>
      <c r="H867" s="48"/>
      <c r="I867" s="48"/>
      <c r="J867" s="48"/>
      <c r="K867" s="48"/>
      <c r="L867" s="48"/>
      <c r="M867" s="48"/>
      <c r="N867" s="48"/>
      <c r="O867" s="48"/>
      <c r="P867" s="48"/>
      <c r="Q867" s="48"/>
      <c r="R867" s="48"/>
      <c r="S867" s="48"/>
      <c r="T867" s="48"/>
      <c r="U867" s="48"/>
      <c r="V867" s="48"/>
      <c r="W867" s="48"/>
      <c r="X867" s="48"/>
      <c r="Y867" s="48"/>
      <c r="Z867" s="48"/>
    </row>
    <row r="868" spans="1:26" ht="14.25" customHeight="1" x14ac:dyDescent="0.2">
      <c r="A868" s="55"/>
      <c r="B868" s="48"/>
      <c r="C868" s="48"/>
      <c r="D868" s="56"/>
      <c r="E868" s="48"/>
      <c r="F868" s="48"/>
      <c r="G868" s="48"/>
      <c r="H868" s="48"/>
      <c r="I868" s="48"/>
      <c r="J868" s="48"/>
      <c r="K868" s="48"/>
      <c r="L868" s="48"/>
      <c r="M868" s="48"/>
      <c r="N868" s="48"/>
      <c r="O868" s="48"/>
      <c r="P868" s="48"/>
      <c r="Q868" s="48"/>
      <c r="R868" s="48"/>
      <c r="S868" s="48"/>
      <c r="T868" s="48"/>
      <c r="U868" s="48"/>
      <c r="V868" s="48"/>
      <c r="W868" s="48"/>
      <c r="X868" s="48"/>
      <c r="Y868" s="48"/>
      <c r="Z868" s="48"/>
    </row>
    <row r="869" spans="1:26" ht="14.25" customHeight="1" x14ac:dyDescent="0.2">
      <c r="A869" s="55"/>
      <c r="B869" s="48"/>
      <c r="C869" s="48"/>
      <c r="D869" s="56"/>
      <c r="E869" s="48"/>
      <c r="F869" s="48"/>
      <c r="G869" s="48"/>
      <c r="H869" s="48"/>
      <c r="I869" s="48"/>
      <c r="J869" s="48"/>
      <c r="K869" s="48"/>
      <c r="L869" s="48"/>
      <c r="M869" s="48"/>
      <c r="N869" s="48"/>
      <c r="O869" s="48"/>
      <c r="P869" s="48"/>
      <c r="Q869" s="48"/>
      <c r="R869" s="48"/>
      <c r="S869" s="48"/>
      <c r="T869" s="48"/>
      <c r="U869" s="48"/>
      <c r="V869" s="48"/>
      <c r="W869" s="48"/>
      <c r="X869" s="48"/>
      <c r="Y869" s="48"/>
      <c r="Z869" s="48"/>
    </row>
    <row r="870" spans="1:26" ht="14.25" customHeight="1" x14ac:dyDescent="0.2">
      <c r="A870" s="55"/>
      <c r="B870" s="48"/>
      <c r="C870" s="48"/>
      <c r="D870" s="56"/>
      <c r="E870" s="48"/>
      <c r="F870" s="48"/>
      <c r="G870" s="48"/>
      <c r="H870" s="48"/>
      <c r="I870" s="48"/>
      <c r="J870" s="48"/>
      <c r="K870" s="48"/>
      <c r="L870" s="48"/>
      <c r="M870" s="48"/>
      <c r="N870" s="48"/>
      <c r="O870" s="48"/>
      <c r="P870" s="48"/>
      <c r="Q870" s="48"/>
      <c r="R870" s="48"/>
      <c r="S870" s="48"/>
      <c r="T870" s="48"/>
      <c r="U870" s="48"/>
      <c r="V870" s="48"/>
      <c r="W870" s="48"/>
      <c r="X870" s="48"/>
      <c r="Y870" s="48"/>
      <c r="Z870" s="48"/>
    </row>
    <row r="871" spans="1:26" ht="14.25" customHeight="1" x14ac:dyDescent="0.2">
      <c r="A871" s="55"/>
      <c r="B871" s="48"/>
      <c r="C871" s="48"/>
      <c r="D871" s="56"/>
      <c r="E871" s="48"/>
      <c r="F871" s="48"/>
      <c r="G871" s="48"/>
      <c r="H871" s="48"/>
      <c r="I871" s="48"/>
      <c r="J871" s="48"/>
      <c r="K871" s="48"/>
      <c r="L871" s="48"/>
      <c r="M871" s="48"/>
      <c r="N871" s="48"/>
      <c r="O871" s="48"/>
      <c r="P871" s="48"/>
      <c r="Q871" s="48"/>
      <c r="R871" s="48"/>
      <c r="S871" s="48"/>
      <c r="T871" s="48"/>
      <c r="U871" s="48"/>
      <c r="V871" s="48"/>
      <c r="W871" s="48"/>
      <c r="X871" s="48"/>
      <c r="Y871" s="48"/>
      <c r="Z871" s="48"/>
    </row>
    <row r="872" spans="1:26" ht="14.25" customHeight="1" x14ac:dyDescent="0.2">
      <c r="A872" s="55"/>
      <c r="B872" s="48"/>
      <c r="C872" s="48"/>
      <c r="D872" s="56"/>
      <c r="E872" s="48"/>
      <c r="F872" s="48"/>
      <c r="G872" s="48"/>
      <c r="H872" s="48"/>
      <c r="I872" s="48"/>
      <c r="J872" s="48"/>
      <c r="K872" s="48"/>
      <c r="L872" s="48"/>
      <c r="M872" s="48"/>
      <c r="N872" s="48"/>
      <c r="O872" s="48"/>
      <c r="P872" s="48"/>
      <c r="Q872" s="48"/>
      <c r="R872" s="48"/>
      <c r="S872" s="48"/>
      <c r="T872" s="48"/>
      <c r="U872" s="48"/>
      <c r="V872" s="48"/>
      <c r="W872" s="48"/>
      <c r="X872" s="48"/>
      <c r="Y872" s="48"/>
      <c r="Z872" s="48"/>
    </row>
    <row r="873" spans="1:26" ht="14.25" customHeight="1" x14ac:dyDescent="0.2">
      <c r="A873" s="55"/>
      <c r="B873" s="48"/>
      <c r="C873" s="48"/>
      <c r="D873" s="56"/>
      <c r="E873" s="48"/>
      <c r="F873" s="48"/>
      <c r="G873" s="48"/>
      <c r="H873" s="48"/>
      <c r="I873" s="48"/>
      <c r="J873" s="48"/>
      <c r="K873" s="48"/>
      <c r="L873" s="48"/>
      <c r="M873" s="48"/>
      <c r="N873" s="48"/>
      <c r="O873" s="48"/>
      <c r="P873" s="48"/>
      <c r="Q873" s="48"/>
      <c r="R873" s="48"/>
      <c r="S873" s="48"/>
      <c r="T873" s="48"/>
      <c r="U873" s="48"/>
      <c r="V873" s="48"/>
      <c r="W873" s="48"/>
      <c r="X873" s="48"/>
      <c r="Y873" s="48"/>
      <c r="Z873" s="48"/>
    </row>
    <row r="874" spans="1:26" ht="14.25" customHeight="1" x14ac:dyDescent="0.2">
      <c r="A874" s="55"/>
      <c r="B874" s="48"/>
      <c r="C874" s="48"/>
      <c r="D874" s="56"/>
      <c r="E874" s="48"/>
      <c r="F874" s="48"/>
      <c r="G874" s="48"/>
      <c r="H874" s="48"/>
      <c r="I874" s="48"/>
      <c r="J874" s="48"/>
      <c r="K874" s="48"/>
      <c r="L874" s="48"/>
      <c r="M874" s="48"/>
      <c r="N874" s="48"/>
      <c r="O874" s="48"/>
      <c r="P874" s="48"/>
      <c r="Q874" s="48"/>
      <c r="R874" s="48"/>
      <c r="S874" s="48"/>
      <c r="T874" s="48"/>
      <c r="U874" s="48"/>
      <c r="V874" s="48"/>
      <c r="W874" s="48"/>
      <c r="X874" s="48"/>
      <c r="Y874" s="48"/>
      <c r="Z874" s="48"/>
    </row>
    <row r="875" spans="1:26" ht="14.25" customHeight="1" x14ac:dyDescent="0.2">
      <c r="A875" s="55"/>
      <c r="B875" s="48"/>
      <c r="C875" s="48"/>
      <c r="D875" s="56"/>
      <c r="E875" s="48"/>
      <c r="F875" s="48"/>
      <c r="G875" s="48"/>
      <c r="H875" s="48"/>
      <c r="I875" s="48"/>
      <c r="J875" s="48"/>
      <c r="K875" s="48"/>
      <c r="L875" s="48"/>
      <c r="M875" s="48"/>
      <c r="N875" s="48"/>
      <c r="O875" s="48"/>
      <c r="P875" s="48"/>
      <c r="Q875" s="48"/>
      <c r="R875" s="48"/>
      <c r="S875" s="48"/>
      <c r="T875" s="48"/>
      <c r="U875" s="48"/>
      <c r="V875" s="48"/>
      <c r="W875" s="48"/>
      <c r="X875" s="48"/>
      <c r="Y875" s="48"/>
      <c r="Z875" s="48"/>
    </row>
    <row r="876" spans="1:26" ht="14.25" customHeight="1" x14ac:dyDescent="0.2">
      <c r="A876" s="55"/>
      <c r="B876" s="48"/>
      <c r="C876" s="48"/>
      <c r="D876" s="56"/>
      <c r="E876" s="48"/>
      <c r="F876" s="48"/>
      <c r="G876" s="48"/>
      <c r="H876" s="48"/>
      <c r="I876" s="48"/>
      <c r="J876" s="48"/>
      <c r="K876" s="48"/>
      <c r="L876" s="48"/>
      <c r="M876" s="48"/>
      <c r="N876" s="48"/>
      <c r="O876" s="48"/>
      <c r="P876" s="48"/>
      <c r="Q876" s="48"/>
      <c r="R876" s="48"/>
      <c r="S876" s="48"/>
      <c r="T876" s="48"/>
      <c r="U876" s="48"/>
      <c r="V876" s="48"/>
      <c r="W876" s="48"/>
      <c r="X876" s="48"/>
      <c r="Y876" s="48"/>
      <c r="Z876" s="48"/>
    </row>
    <row r="877" spans="1:26" ht="14.25" customHeight="1" x14ac:dyDescent="0.2">
      <c r="A877" s="55"/>
      <c r="B877" s="48"/>
      <c r="C877" s="48"/>
      <c r="D877" s="56"/>
      <c r="E877" s="48"/>
      <c r="F877" s="48"/>
      <c r="G877" s="48"/>
      <c r="H877" s="48"/>
      <c r="I877" s="48"/>
      <c r="J877" s="48"/>
      <c r="K877" s="48"/>
      <c r="L877" s="48"/>
      <c r="M877" s="48"/>
      <c r="N877" s="48"/>
      <c r="O877" s="48"/>
      <c r="P877" s="48"/>
      <c r="Q877" s="48"/>
      <c r="R877" s="48"/>
      <c r="S877" s="48"/>
      <c r="T877" s="48"/>
      <c r="U877" s="48"/>
      <c r="V877" s="48"/>
      <c r="W877" s="48"/>
      <c r="X877" s="48"/>
      <c r="Y877" s="48"/>
      <c r="Z877" s="48"/>
    </row>
    <row r="878" spans="1:26" ht="14.25" customHeight="1" x14ac:dyDescent="0.2">
      <c r="A878" s="55"/>
      <c r="B878" s="48"/>
      <c r="C878" s="48"/>
      <c r="D878" s="56"/>
      <c r="E878" s="48"/>
      <c r="F878" s="48"/>
      <c r="G878" s="48"/>
      <c r="H878" s="48"/>
      <c r="I878" s="48"/>
      <c r="J878" s="48"/>
      <c r="K878" s="48"/>
      <c r="L878" s="48"/>
      <c r="M878" s="48"/>
      <c r="N878" s="48"/>
      <c r="O878" s="48"/>
      <c r="P878" s="48"/>
      <c r="Q878" s="48"/>
      <c r="R878" s="48"/>
      <c r="S878" s="48"/>
      <c r="T878" s="48"/>
      <c r="U878" s="48"/>
      <c r="V878" s="48"/>
      <c r="W878" s="48"/>
      <c r="X878" s="48"/>
      <c r="Y878" s="48"/>
      <c r="Z878" s="48"/>
    </row>
    <row r="879" spans="1:26" ht="14.25" customHeight="1" x14ac:dyDescent="0.2">
      <c r="A879" s="55"/>
      <c r="B879" s="48"/>
      <c r="C879" s="48"/>
      <c r="D879" s="56"/>
      <c r="E879" s="48"/>
      <c r="F879" s="48"/>
      <c r="G879" s="48"/>
      <c r="H879" s="48"/>
      <c r="I879" s="48"/>
      <c r="J879" s="48"/>
      <c r="K879" s="48"/>
      <c r="L879" s="48"/>
      <c r="M879" s="48"/>
      <c r="N879" s="48"/>
      <c r="O879" s="48"/>
      <c r="P879" s="48"/>
      <c r="Q879" s="48"/>
      <c r="R879" s="48"/>
      <c r="S879" s="48"/>
      <c r="T879" s="48"/>
      <c r="U879" s="48"/>
      <c r="V879" s="48"/>
      <c r="W879" s="48"/>
      <c r="X879" s="48"/>
      <c r="Y879" s="48"/>
      <c r="Z879" s="48"/>
    </row>
    <row r="880" spans="1:26" ht="14.25" customHeight="1" x14ac:dyDescent="0.2">
      <c r="A880" s="55"/>
      <c r="B880" s="48"/>
      <c r="C880" s="48"/>
      <c r="D880" s="56"/>
      <c r="E880" s="48"/>
      <c r="F880" s="48"/>
      <c r="G880" s="48"/>
      <c r="H880" s="48"/>
      <c r="I880" s="48"/>
      <c r="J880" s="48"/>
      <c r="K880" s="48"/>
      <c r="L880" s="48"/>
      <c r="M880" s="48"/>
      <c r="N880" s="48"/>
      <c r="O880" s="48"/>
      <c r="P880" s="48"/>
      <c r="Q880" s="48"/>
      <c r="R880" s="48"/>
      <c r="S880" s="48"/>
      <c r="T880" s="48"/>
      <c r="U880" s="48"/>
      <c r="V880" s="48"/>
      <c r="W880" s="48"/>
      <c r="X880" s="48"/>
      <c r="Y880" s="48"/>
      <c r="Z880" s="48"/>
    </row>
    <row r="881" spans="1:26" ht="14.25" customHeight="1" x14ac:dyDescent="0.2">
      <c r="A881" s="55"/>
      <c r="B881" s="48"/>
      <c r="C881" s="48"/>
      <c r="D881" s="56"/>
      <c r="E881" s="48"/>
      <c r="F881" s="48"/>
      <c r="G881" s="48"/>
      <c r="H881" s="48"/>
      <c r="I881" s="48"/>
      <c r="J881" s="48"/>
      <c r="K881" s="48"/>
      <c r="L881" s="48"/>
      <c r="M881" s="48"/>
      <c r="N881" s="48"/>
      <c r="O881" s="48"/>
      <c r="P881" s="48"/>
      <c r="Q881" s="48"/>
      <c r="R881" s="48"/>
      <c r="S881" s="48"/>
      <c r="T881" s="48"/>
      <c r="U881" s="48"/>
      <c r="V881" s="48"/>
      <c r="W881" s="48"/>
      <c r="X881" s="48"/>
      <c r="Y881" s="48"/>
      <c r="Z881" s="48"/>
    </row>
    <row r="882" spans="1:26" ht="14.25" customHeight="1" x14ac:dyDescent="0.2">
      <c r="A882" s="55"/>
      <c r="B882" s="48"/>
      <c r="C882" s="48"/>
      <c r="D882" s="56"/>
      <c r="E882" s="48"/>
      <c r="F882" s="48"/>
      <c r="G882" s="48"/>
      <c r="H882" s="48"/>
      <c r="I882" s="48"/>
      <c r="J882" s="48"/>
      <c r="K882" s="48"/>
      <c r="L882" s="48"/>
      <c r="M882" s="48"/>
      <c r="N882" s="48"/>
      <c r="O882" s="48"/>
      <c r="P882" s="48"/>
      <c r="Q882" s="48"/>
      <c r="R882" s="48"/>
      <c r="S882" s="48"/>
      <c r="T882" s="48"/>
      <c r="U882" s="48"/>
      <c r="V882" s="48"/>
      <c r="W882" s="48"/>
      <c r="X882" s="48"/>
      <c r="Y882" s="48"/>
      <c r="Z882" s="48"/>
    </row>
    <row r="883" spans="1:26" ht="14.25" customHeight="1" x14ac:dyDescent="0.2">
      <c r="A883" s="55"/>
      <c r="B883" s="48"/>
      <c r="C883" s="48"/>
      <c r="D883" s="56"/>
      <c r="E883" s="48"/>
      <c r="F883" s="48"/>
      <c r="G883" s="48"/>
      <c r="H883" s="48"/>
      <c r="I883" s="48"/>
      <c r="J883" s="48"/>
      <c r="K883" s="48"/>
      <c r="L883" s="48"/>
      <c r="M883" s="48"/>
      <c r="N883" s="48"/>
      <c r="O883" s="48"/>
      <c r="P883" s="48"/>
      <c r="Q883" s="48"/>
      <c r="R883" s="48"/>
      <c r="S883" s="48"/>
      <c r="T883" s="48"/>
      <c r="U883" s="48"/>
      <c r="V883" s="48"/>
      <c r="W883" s="48"/>
      <c r="X883" s="48"/>
      <c r="Y883" s="48"/>
      <c r="Z883" s="48"/>
    </row>
    <row r="884" spans="1:26" ht="14.25" customHeight="1" x14ac:dyDescent="0.2">
      <c r="A884" s="55"/>
      <c r="B884" s="48"/>
      <c r="C884" s="48"/>
      <c r="D884" s="56"/>
      <c r="E884" s="48"/>
      <c r="F884" s="48"/>
      <c r="G884" s="48"/>
      <c r="H884" s="48"/>
      <c r="I884" s="48"/>
      <c r="J884" s="48"/>
      <c r="K884" s="48"/>
      <c r="L884" s="48"/>
      <c r="M884" s="48"/>
      <c r="N884" s="48"/>
      <c r="O884" s="48"/>
      <c r="P884" s="48"/>
      <c r="Q884" s="48"/>
      <c r="R884" s="48"/>
      <c r="S884" s="48"/>
      <c r="T884" s="48"/>
      <c r="U884" s="48"/>
      <c r="V884" s="48"/>
      <c r="W884" s="48"/>
      <c r="X884" s="48"/>
      <c r="Y884" s="48"/>
      <c r="Z884" s="48"/>
    </row>
    <row r="885" spans="1:26" ht="14.25" customHeight="1" x14ac:dyDescent="0.2">
      <c r="A885" s="55"/>
      <c r="B885" s="48"/>
      <c r="C885" s="48"/>
      <c r="D885" s="56"/>
      <c r="E885" s="48"/>
      <c r="F885" s="48"/>
      <c r="G885" s="48"/>
      <c r="H885" s="48"/>
      <c r="I885" s="48"/>
      <c r="J885" s="48"/>
      <c r="K885" s="48"/>
      <c r="L885" s="48"/>
      <c r="M885" s="48"/>
      <c r="N885" s="48"/>
      <c r="O885" s="48"/>
      <c r="P885" s="48"/>
      <c r="Q885" s="48"/>
      <c r="R885" s="48"/>
      <c r="S885" s="48"/>
      <c r="T885" s="48"/>
      <c r="U885" s="48"/>
      <c r="V885" s="48"/>
      <c r="W885" s="48"/>
      <c r="X885" s="48"/>
      <c r="Y885" s="48"/>
      <c r="Z885" s="48"/>
    </row>
    <row r="886" spans="1:26" ht="14.25" customHeight="1" x14ac:dyDescent="0.2">
      <c r="A886" s="55"/>
      <c r="B886" s="48"/>
      <c r="C886" s="48"/>
      <c r="D886" s="56"/>
      <c r="E886" s="48"/>
      <c r="F886" s="48"/>
      <c r="G886" s="48"/>
      <c r="H886" s="48"/>
      <c r="I886" s="48"/>
      <c r="J886" s="48"/>
      <c r="K886" s="48"/>
      <c r="L886" s="48"/>
      <c r="M886" s="48"/>
      <c r="N886" s="48"/>
      <c r="O886" s="48"/>
      <c r="P886" s="48"/>
      <c r="Q886" s="48"/>
      <c r="R886" s="48"/>
      <c r="S886" s="48"/>
      <c r="T886" s="48"/>
      <c r="U886" s="48"/>
      <c r="V886" s="48"/>
      <c r="W886" s="48"/>
      <c r="X886" s="48"/>
      <c r="Y886" s="48"/>
      <c r="Z886" s="48"/>
    </row>
    <row r="887" spans="1:26" ht="14.25" customHeight="1" x14ac:dyDescent="0.2">
      <c r="A887" s="55"/>
      <c r="B887" s="48"/>
      <c r="C887" s="48"/>
      <c r="D887" s="56"/>
      <c r="E887" s="48"/>
      <c r="F887" s="48"/>
      <c r="G887" s="48"/>
      <c r="H887" s="48"/>
      <c r="I887" s="48"/>
      <c r="J887" s="48"/>
      <c r="K887" s="48"/>
      <c r="L887" s="48"/>
      <c r="M887" s="48"/>
      <c r="N887" s="48"/>
      <c r="O887" s="48"/>
      <c r="P887" s="48"/>
      <c r="Q887" s="48"/>
      <c r="R887" s="48"/>
      <c r="S887" s="48"/>
      <c r="T887" s="48"/>
      <c r="U887" s="48"/>
      <c r="V887" s="48"/>
      <c r="W887" s="48"/>
      <c r="X887" s="48"/>
      <c r="Y887" s="48"/>
      <c r="Z887" s="48"/>
    </row>
    <row r="888" spans="1:26" ht="14.25" customHeight="1" x14ac:dyDescent="0.2">
      <c r="A888" s="55"/>
      <c r="B888" s="48"/>
      <c r="C888" s="48"/>
      <c r="D888" s="56"/>
      <c r="E888" s="48"/>
      <c r="F888" s="48"/>
      <c r="G888" s="48"/>
      <c r="H888" s="48"/>
      <c r="I888" s="48"/>
      <c r="J888" s="48"/>
      <c r="K888" s="48"/>
      <c r="L888" s="48"/>
      <c r="M888" s="48"/>
      <c r="N888" s="48"/>
      <c r="O888" s="48"/>
      <c r="P888" s="48"/>
      <c r="Q888" s="48"/>
      <c r="R888" s="48"/>
      <c r="S888" s="48"/>
      <c r="T888" s="48"/>
      <c r="U888" s="48"/>
      <c r="V888" s="48"/>
      <c r="W888" s="48"/>
      <c r="X888" s="48"/>
      <c r="Y888" s="48"/>
      <c r="Z888" s="48"/>
    </row>
    <row r="889" spans="1:26" ht="14.25" customHeight="1" x14ac:dyDescent="0.2">
      <c r="A889" s="55"/>
      <c r="B889" s="48"/>
      <c r="C889" s="48"/>
      <c r="D889" s="56"/>
      <c r="E889" s="48"/>
      <c r="F889" s="48"/>
      <c r="G889" s="48"/>
      <c r="H889" s="48"/>
      <c r="I889" s="48"/>
      <c r="J889" s="48"/>
      <c r="K889" s="48"/>
      <c r="L889" s="48"/>
      <c r="M889" s="48"/>
      <c r="N889" s="48"/>
      <c r="O889" s="48"/>
      <c r="P889" s="48"/>
      <c r="Q889" s="48"/>
      <c r="R889" s="48"/>
      <c r="S889" s="48"/>
      <c r="T889" s="48"/>
      <c r="U889" s="48"/>
      <c r="V889" s="48"/>
      <c r="W889" s="48"/>
      <c r="X889" s="48"/>
      <c r="Y889" s="48"/>
      <c r="Z889" s="48"/>
    </row>
    <row r="890" spans="1:26" ht="14.25" customHeight="1" x14ac:dyDescent="0.2">
      <c r="A890" s="55"/>
      <c r="B890" s="48"/>
      <c r="C890" s="48"/>
      <c r="D890" s="56"/>
      <c r="E890" s="48"/>
      <c r="F890" s="48"/>
      <c r="G890" s="48"/>
      <c r="H890" s="48"/>
      <c r="I890" s="48"/>
      <c r="J890" s="48"/>
      <c r="K890" s="48"/>
      <c r="L890" s="48"/>
      <c r="M890" s="48"/>
      <c r="N890" s="48"/>
      <c r="O890" s="48"/>
      <c r="P890" s="48"/>
      <c r="Q890" s="48"/>
      <c r="R890" s="48"/>
      <c r="S890" s="48"/>
      <c r="T890" s="48"/>
      <c r="U890" s="48"/>
      <c r="V890" s="48"/>
      <c r="W890" s="48"/>
      <c r="X890" s="48"/>
      <c r="Y890" s="48"/>
      <c r="Z890" s="48"/>
    </row>
    <row r="891" spans="1:26" ht="14.25" customHeight="1" x14ac:dyDescent="0.2">
      <c r="A891" s="55"/>
      <c r="B891" s="48"/>
      <c r="C891" s="48"/>
      <c r="D891" s="56"/>
      <c r="E891" s="48"/>
      <c r="F891" s="48"/>
      <c r="G891" s="48"/>
      <c r="H891" s="48"/>
      <c r="I891" s="48"/>
      <c r="J891" s="48"/>
      <c r="K891" s="48"/>
      <c r="L891" s="48"/>
      <c r="M891" s="48"/>
      <c r="N891" s="48"/>
      <c r="O891" s="48"/>
      <c r="P891" s="48"/>
      <c r="Q891" s="48"/>
      <c r="R891" s="48"/>
      <c r="S891" s="48"/>
      <c r="T891" s="48"/>
      <c r="U891" s="48"/>
      <c r="V891" s="48"/>
      <c r="W891" s="48"/>
      <c r="X891" s="48"/>
      <c r="Y891" s="48"/>
      <c r="Z891" s="48"/>
    </row>
    <row r="892" spans="1:26" ht="14.25" customHeight="1" x14ac:dyDescent="0.2">
      <c r="A892" s="55"/>
      <c r="B892" s="48"/>
      <c r="C892" s="48"/>
      <c r="D892" s="56"/>
      <c r="E892" s="48"/>
      <c r="F892" s="48"/>
      <c r="G892" s="48"/>
      <c r="H892" s="48"/>
      <c r="I892" s="48"/>
      <c r="J892" s="48"/>
      <c r="K892" s="48"/>
      <c r="L892" s="48"/>
      <c r="M892" s="48"/>
      <c r="N892" s="48"/>
      <c r="O892" s="48"/>
      <c r="P892" s="48"/>
      <c r="Q892" s="48"/>
      <c r="R892" s="48"/>
      <c r="S892" s="48"/>
      <c r="T892" s="48"/>
      <c r="U892" s="48"/>
      <c r="V892" s="48"/>
      <c r="W892" s="48"/>
      <c r="X892" s="48"/>
      <c r="Y892" s="48"/>
      <c r="Z892" s="48"/>
    </row>
    <row r="893" spans="1:26" ht="14.25" customHeight="1" x14ac:dyDescent="0.2">
      <c r="A893" s="55"/>
      <c r="B893" s="48"/>
      <c r="C893" s="48"/>
      <c r="D893" s="56"/>
      <c r="E893" s="48"/>
      <c r="F893" s="48"/>
      <c r="G893" s="48"/>
      <c r="H893" s="48"/>
      <c r="I893" s="48"/>
      <c r="J893" s="48"/>
      <c r="K893" s="48"/>
      <c r="L893" s="48"/>
      <c r="M893" s="48"/>
      <c r="N893" s="48"/>
      <c r="O893" s="48"/>
      <c r="P893" s="48"/>
      <c r="Q893" s="48"/>
      <c r="R893" s="48"/>
      <c r="S893" s="48"/>
      <c r="T893" s="48"/>
      <c r="U893" s="48"/>
      <c r="V893" s="48"/>
      <c r="W893" s="48"/>
      <c r="X893" s="48"/>
      <c r="Y893" s="48"/>
      <c r="Z893" s="48"/>
    </row>
    <row r="894" spans="1:26" ht="14.25" customHeight="1" x14ac:dyDescent="0.2">
      <c r="A894" s="55"/>
      <c r="B894" s="48"/>
      <c r="C894" s="48"/>
      <c r="D894" s="56"/>
      <c r="E894" s="48"/>
      <c r="F894" s="48"/>
      <c r="G894" s="48"/>
      <c r="H894" s="48"/>
      <c r="I894" s="48"/>
      <c r="J894" s="48"/>
      <c r="K894" s="48"/>
      <c r="L894" s="48"/>
      <c r="M894" s="48"/>
      <c r="N894" s="48"/>
      <c r="O894" s="48"/>
      <c r="P894" s="48"/>
      <c r="Q894" s="48"/>
      <c r="R894" s="48"/>
      <c r="S894" s="48"/>
      <c r="T894" s="48"/>
      <c r="U894" s="48"/>
      <c r="V894" s="48"/>
      <c r="W894" s="48"/>
      <c r="X894" s="48"/>
      <c r="Y894" s="48"/>
      <c r="Z894" s="48"/>
    </row>
    <row r="895" spans="1:26" ht="14.25" customHeight="1" x14ac:dyDescent="0.2">
      <c r="A895" s="55"/>
      <c r="B895" s="48"/>
      <c r="C895" s="48"/>
      <c r="D895" s="56"/>
      <c r="E895" s="48"/>
      <c r="F895" s="48"/>
      <c r="G895" s="48"/>
      <c r="H895" s="48"/>
      <c r="I895" s="48"/>
      <c r="J895" s="48"/>
      <c r="K895" s="48"/>
      <c r="L895" s="48"/>
      <c r="M895" s="48"/>
      <c r="N895" s="48"/>
      <c r="O895" s="48"/>
      <c r="P895" s="48"/>
      <c r="Q895" s="48"/>
      <c r="R895" s="48"/>
      <c r="S895" s="48"/>
      <c r="T895" s="48"/>
      <c r="U895" s="48"/>
      <c r="V895" s="48"/>
      <c r="W895" s="48"/>
      <c r="X895" s="48"/>
      <c r="Y895" s="48"/>
      <c r="Z895" s="48"/>
    </row>
    <row r="896" spans="1:26" ht="14.25" customHeight="1" x14ac:dyDescent="0.2">
      <c r="A896" s="55"/>
      <c r="B896" s="48"/>
      <c r="C896" s="48"/>
      <c r="D896" s="56"/>
      <c r="E896" s="48"/>
      <c r="F896" s="48"/>
      <c r="G896" s="48"/>
      <c r="H896" s="48"/>
      <c r="I896" s="48"/>
      <c r="J896" s="48"/>
      <c r="K896" s="48"/>
      <c r="L896" s="48"/>
      <c r="M896" s="48"/>
      <c r="N896" s="48"/>
      <c r="O896" s="48"/>
      <c r="P896" s="48"/>
      <c r="Q896" s="48"/>
      <c r="R896" s="48"/>
      <c r="S896" s="48"/>
      <c r="T896" s="48"/>
      <c r="U896" s="48"/>
      <c r="V896" s="48"/>
      <c r="W896" s="48"/>
      <c r="X896" s="48"/>
      <c r="Y896" s="48"/>
      <c r="Z896" s="48"/>
    </row>
    <row r="897" spans="1:26" ht="14.25" customHeight="1" x14ac:dyDescent="0.2">
      <c r="A897" s="55"/>
      <c r="B897" s="48"/>
      <c r="C897" s="48"/>
      <c r="D897" s="56"/>
      <c r="E897" s="48"/>
      <c r="F897" s="48"/>
      <c r="G897" s="48"/>
      <c r="H897" s="48"/>
      <c r="I897" s="48"/>
      <c r="J897" s="48"/>
      <c r="K897" s="48"/>
      <c r="L897" s="48"/>
      <c r="M897" s="48"/>
      <c r="N897" s="48"/>
      <c r="O897" s="48"/>
      <c r="P897" s="48"/>
      <c r="Q897" s="48"/>
      <c r="R897" s="48"/>
      <c r="S897" s="48"/>
      <c r="T897" s="48"/>
      <c r="U897" s="48"/>
      <c r="V897" s="48"/>
      <c r="W897" s="48"/>
      <c r="X897" s="48"/>
      <c r="Y897" s="48"/>
      <c r="Z897" s="48"/>
    </row>
    <row r="898" spans="1:26" ht="14.25" customHeight="1" x14ac:dyDescent="0.2">
      <c r="A898" s="55"/>
      <c r="B898" s="48"/>
      <c r="C898" s="48"/>
      <c r="D898" s="56"/>
      <c r="E898" s="48"/>
      <c r="F898" s="48"/>
      <c r="G898" s="48"/>
      <c r="H898" s="48"/>
      <c r="I898" s="48"/>
      <c r="J898" s="48"/>
      <c r="K898" s="48"/>
      <c r="L898" s="48"/>
      <c r="M898" s="48"/>
      <c r="N898" s="48"/>
      <c r="O898" s="48"/>
      <c r="P898" s="48"/>
      <c r="Q898" s="48"/>
      <c r="R898" s="48"/>
      <c r="S898" s="48"/>
      <c r="T898" s="48"/>
      <c r="U898" s="48"/>
      <c r="V898" s="48"/>
      <c r="W898" s="48"/>
      <c r="X898" s="48"/>
      <c r="Y898" s="48"/>
      <c r="Z898" s="48"/>
    </row>
    <row r="899" spans="1:26" ht="14.25" customHeight="1" x14ac:dyDescent="0.2">
      <c r="A899" s="55"/>
      <c r="B899" s="48"/>
      <c r="C899" s="48"/>
      <c r="D899" s="56"/>
      <c r="E899" s="48"/>
      <c r="F899" s="48"/>
      <c r="G899" s="48"/>
      <c r="H899" s="48"/>
      <c r="I899" s="48"/>
      <c r="J899" s="48"/>
      <c r="K899" s="48"/>
      <c r="L899" s="48"/>
      <c r="M899" s="48"/>
      <c r="N899" s="48"/>
      <c r="O899" s="48"/>
      <c r="P899" s="48"/>
      <c r="Q899" s="48"/>
      <c r="R899" s="48"/>
      <c r="S899" s="48"/>
      <c r="T899" s="48"/>
      <c r="U899" s="48"/>
      <c r="V899" s="48"/>
      <c r="W899" s="48"/>
      <c r="X899" s="48"/>
      <c r="Y899" s="48"/>
      <c r="Z899" s="48"/>
    </row>
    <row r="900" spans="1:26" ht="14.25" customHeight="1" x14ac:dyDescent="0.2">
      <c r="A900" s="55"/>
      <c r="B900" s="48"/>
      <c r="C900" s="48"/>
      <c r="D900" s="56"/>
      <c r="E900" s="48"/>
      <c r="F900" s="48"/>
      <c r="G900" s="48"/>
      <c r="H900" s="48"/>
      <c r="I900" s="48"/>
      <c r="J900" s="48"/>
      <c r="K900" s="48"/>
      <c r="L900" s="48"/>
      <c r="M900" s="48"/>
      <c r="N900" s="48"/>
      <c r="O900" s="48"/>
      <c r="P900" s="48"/>
      <c r="Q900" s="48"/>
      <c r="R900" s="48"/>
      <c r="S900" s="48"/>
      <c r="T900" s="48"/>
      <c r="U900" s="48"/>
      <c r="V900" s="48"/>
      <c r="W900" s="48"/>
      <c r="X900" s="48"/>
      <c r="Y900" s="48"/>
      <c r="Z900" s="48"/>
    </row>
    <row r="901" spans="1:26" ht="14.25" customHeight="1" x14ac:dyDescent="0.2">
      <c r="A901" s="55"/>
      <c r="B901" s="48"/>
      <c r="C901" s="48"/>
      <c r="D901" s="56"/>
      <c r="E901" s="48"/>
      <c r="F901" s="48"/>
      <c r="G901" s="48"/>
      <c r="H901" s="48"/>
      <c r="I901" s="48"/>
      <c r="J901" s="48"/>
      <c r="K901" s="48"/>
      <c r="L901" s="48"/>
      <c r="M901" s="48"/>
      <c r="N901" s="48"/>
      <c r="O901" s="48"/>
      <c r="P901" s="48"/>
      <c r="Q901" s="48"/>
      <c r="R901" s="48"/>
      <c r="S901" s="48"/>
      <c r="T901" s="48"/>
      <c r="U901" s="48"/>
      <c r="V901" s="48"/>
      <c r="W901" s="48"/>
      <c r="X901" s="48"/>
      <c r="Y901" s="48"/>
      <c r="Z901" s="48"/>
    </row>
    <row r="902" spans="1:26" ht="14.25" customHeight="1" x14ac:dyDescent="0.2">
      <c r="A902" s="55"/>
      <c r="B902" s="48"/>
      <c r="C902" s="48"/>
      <c r="D902" s="56"/>
      <c r="E902" s="48"/>
      <c r="F902" s="48"/>
      <c r="G902" s="48"/>
      <c r="H902" s="48"/>
      <c r="I902" s="48"/>
      <c r="J902" s="48"/>
      <c r="K902" s="48"/>
      <c r="L902" s="48"/>
      <c r="M902" s="48"/>
      <c r="N902" s="48"/>
      <c r="O902" s="48"/>
      <c r="P902" s="48"/>
      <c r="Q902" s="48"/>
      <c r="R902" s="48"/>
      <c r="S902" s="48"/>
      <c r="T902" s="48"/>
      <c r="U902" s="48"/>
      <c r="V902" s="48"/>
      <c r="W902" s="48"/>
      <c r="X902" s="48"/>
      <c r="Y902" s="48"/>
      <c r="Z902" s="48"/>
    </row>
    <row r="903" spans="1:26" ht="14.25" customHeight="1" x14ac:dyDescent="0.2">
      <c r="A903" s="55"/>
      <c r="B903" s="48"/>
      <c r="C903" s="48"/>
      <c r="D903" s="56"/>
      <c r="E903" s="48"/>
      <c r="F903" s="48"/>
      <c r="G903" s="48"/>
      <c r="H903" s="48"/>
      <c r="I903" s="48"/>
      <c r="J903" s="48"/>
      <c r="K903" s="48"/>
      <c r="L903" s="48"/>
      <c r="M903" s="48"/>
      <c r="N903" s="48"/>
      <c r="O903" s="48"/>
      <c r="P903" s="48"/>
      <c r="Q903" s="48"/>
      <c r="R903" s="48"/>
      <c r="S903" s="48"/>
      <c r="T903" s="48"/>
      <c r="U903" s="48"/>
      <c r="V903" s="48"/>
      <c r="W903" s="48"/>
      <c r="X903" s="48"/>
      <c r="Y903" s="48"/>
      <c r="Z903" s="48"/>
    </row>
    <row r="904" spans="1:26" ht="14.25" customHeight="1" x14ac:dyDescent="0.2">
      <c r="A904" s="55"/>
      <c r="B904" s="48"/>
      <c r="C904" s="48"/>
      <c r="D904" s="56"/>
      <c r="E904" s="48"/>
      <c r="F904" s="48"/>
      <c r="G904" s="48"/>
      <c r="H904" s="48"/>
      <c r="I904" s="48"/>
      <c r="J904" s="48"/>
      <c r="K904" s="48"/>
      <c r="L904" s="48"/>
      <c r="M904" s="48"/>
      <c r="N904" s="48"/>
      <c r="O904" s="48"/>
      <c r="P904" s="48"/>
      <c r="Q904" s="48"/>
      <c r="R904" s="48"/>
      <c r="S904" s="48"/>
      <c r="T904" s="48"/>
      <c r="U904" s="48"/>
      <c r="V904" s="48"/>
      <c r="W904" s="48"/>
      <c r="X904" s="48"/>
      <c r="Y904" s="48"/>
      <c r="Z904" s="48"/>
    </row>
    <row r="905" spans="1:26" ht="14.25" customHeight="1" x14ac:dyDescent="0.2">
      <c r="A905" s="55"/>
      <c r="B905" s="48"/>
      <c r="C905" s="48"/>
      <c r="D905" s="56"/>
      <c r="E905" s="48"/>
      <c r="F905" s="48"/>
      <c r="G905" s="48"/>
      <c r="H905" s="48"/>
      <c r="I905" s="48"/>
      <c r="J905" s="48"/>
      <c r="K905" s="48"/>
      <c r="L905" s="48"/>
      <c r="M905" s="48"/>
      <c r="N905" s="48"/>
      <c r="O905" s="48"/>
      <c r="P905" s="48"/>
      <c r="Q905" s="48"/>
      <c r="R905" s="48"/>
      <c r="S905" s="48"/>
      <c r="T905" s="48"/>
      <c r="U905" s="48"/>
      <c r="V905" s="48"/>
      <c r="W905" s="48"/>
      <c r="X905" s="48"/>
      <c r="Y905" s="48"/>
      <c r="Z905" s="48"/>
    </row>
    <row r="906" spans="1:26" ht="14.25" customHeight="1" x14ac:dyDescent="0.2">
      <c r="A906" s="55"/>
      <c r="B906" s="48"/>
      <c r="C906" s="48"/>
      <c r="D906" s="56"/>
      <c r="E906" s="48"/>
      <c r="F906" s="48"/>
      <c r="G906" s="48"/>
      <c r="H906" s="48"/>
      <c r="I906" s="48"/>
      <c r="J906" s="48"/>
      <c r="K906" s="48"/>
      <c r="L906" s="48"/>
      <c r="M906" s="48"/>
      <c r="N906" s="48"/>
      <c r="O906" s="48"/>
      <c r="P906" s="48"/>
      <c r="Q906" s="48"/>
      <c r="R906" s="48"/>
      <c r="S906" s="48"/>
      <c r="T906" s="48"/>
      <c r="U906" s="48"/>
      <c r="V906" s="48"/>
      <c r="W906" s="48"/>
      <c r="X906" s="48"/>
      <c r="Y906" s="48"/>
      <c r="Z906" s="48"/>
    </row>
    <row r="907" spans="1:26" ht="14.25" customHeight="1" x14ac:dyDescent="0.2">
      <c r="A907" s="55"/>
      <c r="B907" s="48"/>
      <c r="C907" s="48"/>
      <c r="D907" s="56"/>
      <c r="E907" s="48"/>
      <c r="F907" s="48"/>
      <c r="G907" s="48"/>
      <c r="H907" s="48"/>
      <c r="I907" s="48"/>
      <c r="J907" s="48"/>
      <c r="K907" s="48"/>
      <c r="L907" s="48"/>
      <c r="M907" s="48"/>
      <c r="N907" s="48"/>
      <c r="O907" s="48"/>
      <c r="P907" s="48"/>
      <c r="Q907" s="48"/>
      <c r="R907" s="48"/>
      <c r="S907" s="48"/>
      <c r="T907" s="48"/>
      <c r="U907" s="48"/>
      <c r="V907" s="48"/>
      <c r="W907" s="48"/>
      <c r="X907" s="48"/>
      <c r="Y907" s="48"/>
      <c r="Z907" s="48"/>
    </row>
    <row r="908" spans="1:26" ht="14.25" customHeight="1" x14ac:dyDescent="0.2">
      <c r="A908" s="55"/>
      <c r="B908" s="48"/>
      <c r="C908" s="48"/>
      <c r="D908" s="56"/>
      <c r="E908" s="48"/>
      <c r="F908" s="48"/>
      <c r="G908" s="48"/>
      <c r="H908" s="48"/>
      <c r="I908" s="48"/>
      <c r="J908" s="48"/>
      <c r="K908" s="48"/>
      <c r="L908" s="48"/>
      <c r="M908" s="48"/>
      <c r="N908" s="48"/>
      <c r="O908" s="48"/>
      <c r="P908" s="48"/>
      <c r="Q908" s="48"/>
      <c r="R908" s="48"/>
      <c r="S908" s="48"/>
      <c r="T908" s="48"/>
      <c r="U908" s="48"/>
      <c r="V908" s="48"/>
      <c r="W908" s="48"/>
      <c r="X908" s="48"/>
      <c r="Y908" s="48"/>
      <c r="Z908" s="48"/>
    </row>
    <row r="909" spans="1:26" ht="14.25" customHeight="1" x14ac:dyDescent="0.2">
      <c r="A909" s="55"/>
      <c r="B909" s="48"/>
      <c r="C909" s="48"/>
      <c r="D909" s="56"/>
      <c r="E909" s="48"/>
      <c r="F909" s="48"/>
      <c r="G909" s="48"/>
      <c r="H909" s="48"/>
      <c r="I909" s="48"/>
      <c r="J909" s="48"/>
      <c r="K909" s="48"/>
      <c r="L909" s="48"/>
      <c r="M909" s="48"/>
      <c r="N909" s="48"/>
      <c r="O909" s="48"/>
      <c r="P909" s="48"/>
      <c r="Q909" s="48"/>
      <c r="R909" s="48"/>
      <c r="S909" s="48"/>
      <c r="T909" s="48"/>
      <c r="U909" s="48"/>
      <c r="V909" s="48"/>
      <c r="W909" s="48"/>
      <c r="X909" s="48"/>
      <c r="Y909" s="48"/>
      <c r="Z909" s="48"/>
    </row>
    <row r="910" spans="1:26" ht="14.25" customHeight="1" x14ac:dyDescent="0.2">
      <c r="A910" s="55"/>
      <c r="B910" s="48"/>
      <c r="C910" s="48"/>
      <c r="D910" s="56"/>
      <c r="E910" s="48"/>
      <c r="F910" s="48"/>
      <c r="G910" s="48"/>
      <c r="H910" s="48"/>
      <c r="I910" s="48"/>
      <c r="J910" s="48"/>
      <c r="K910" s="48"/>
      <c r="L910" s="48"/>
      <c r="M910" s="48"/>
      <c r="N910" s="48"/>
      <c r="O910" s="48"/>
      <c r="P910" s="48"/>
      <c r="Q910" s="48"/>
      <c r="R910" s="48"/>
      <c r="S910" s="48"/>
      <c r="T910" s="48"/>
      <c r="U910" s="48"/>
      <c r="V910" s="48"/>
      <c r="W910" s="48"/>
      <c r="X910" s="48"/>
      <c r="Y910" s="48"/>
      <c r="Z910" s="48"/>
    </row>
    <row r="911" spans="1:26" ht="14.25" customHeight="1" x14ac:dyDescent="0.2">
      <c r="A911" s="55"/>
      <c r="B911" s="48"/>
      <c r="C911" s="48"/>
      <c r="D911" s="56"/>
      <c r="E911" s="48"/>
      <c r="F911" s="48"/>
      <c r="G911" s="48"/>
      <c r="H911" s="48"/>
      <c r="I911" s="48"/>
      <c r="J911" s="48"/>
      <c r="K911" s="48"/>
      <c r="L911" s="48"/>
      <c r="M911" s="48"/>
      <c r="N911" s="48"/>
      <c r="O911" s="48"/>
      <c r="P911" s="48"/>
      <c r="Q911" s="48"/>
      <c r="R911" s="48"/>
      <c r="S911" s="48"/>
      <c r="T911" s="48"/>
      <c r="U911" s="48"/>
      <c r="V911" s="48"/>
      <c r="W911" s="48"/>
      <c r="X911" s="48"/>
      <c r="Y911" s="48"/>
      <c r="Z911" s="48"/>
    </row>
    <row r="912" spans="1:26" ht="14.25" customHeight="1" x14ac:dyDescent="0.2">
      <c r="A912" s="55"/>
      <c r="B912" s="48"/>
      <c r="C912" s="48"/>
      <c r="D912" s="56"/>
      <c r="E912" s="48"/>
      <c r="F912" s="48"/>
      <c r="G912" s="48"/>
      <c r="H912" s="48"/>
      <c r="I912" s="48"/>
      <c r="J912" s="48"/>
      <c r="K912" s="48"/>
      <c r="L912" s="48"/>
      <c r="M912" s="48"/>
      <c r="N912" s="48"/>
      <c r="O912" s="48"/>
      <c r="P912" s="48"/>
      <c r="Q912" s="48"/>
      <c r="R912" s="48"/>
      <c r="S912" s="48"/>
      <c r="T912" s="48"/>
      <c r="U912" s="48"/>
      <c r="V912" s="48"/>
      <c r="W912" s="48"/>
      <c r="X912" s="48"/>
      <c r="Y912" s="48"/>
      <c r="Z912" s="48"/>
    </row>
    <row r="913" spans="1:26" ht="14.25" customHeight="1" x14ac:dyDescent="0.2">
      <c r="A913" s="55"/>
      <c r="B913" s="48"/>
      <c r="C913" s="48"/>
      <c r="D913" s="56"/>
      <c r="E913" s="48"/>
      <c r="F913" s="48"/>
      <c r="G913" s="48"/>
      <c r="H913" s="48"/>
      <c r="I913" s="48"/>
      <c r="J913" s="48"/>
      <c r="K913" s="48"/>
      <c r="L913" s="48"/>
      <c r="M913" s="48"/>
      <c r="N913" s="48"/>
      <c r="O913" s="48"/>
      <c r="P913" s="48"/>
      <c r="Q913" s="48"/>
      <c r="R913" s="48"/>
      <c r="S913" s="48"/>
      <c r="T913" s="48"/>
      <c r="U913" s="48"/>
      <c r="V913" s="48"/>
      <c r="W913" s="48"/>
      <c r="X913" s="48"/>
      <c r="Y913" s="48"/>
      <c r="Z913" s="48"/>
    </row>
    <row r="914" spans="1:26" ht="14.25" customHeight="1" x14ac:dyDescent="0.2">
      <c r="A914" s="55"/>
      <c r="B914" s="48"/>
      <c r="C914" s="48"/>
      <c r="D914" s="56"/>
      <c r="E914" s="48"/>
      <c r="F914" s="48"/>
      <c r="G914" s="48"/>
      <c r="H914" s="48"/>
      <c r="I914" s="48"/>
      <c r="J914" s="48"/>
      <c r="K914" s="48"/>
      <c r="L914" s="48"/>
      <c r="M914" s="48"/>
      <c r="N914" s="48"/>
      <c r="O914" s="48"/>
      <c r="P914" s="48"/>
      <c r="Q914" s="48"/>
      <c r="R914" s="48"/>
      <c r="S914" s="48"/>
      <c r="T914" s="48"/>
      <c r="U914" s="48"/>
      <c r="V914" s="48"/>
      <c r="W914" s="48"/>
      <c r="X914" s="48"/>
      <c r="Y914" s="48"/>
      <c r="Z914" s="48"/>
    </row>
    <row r="915" spans="1:26" ht="14.25" customHeight="1" x14ac:dyDescent="0.2">
      <c r="A915" s="55"/>
      <c r="B915" s="48"/>
      <c r="C915" s="48"/>
      <c r="D915" s="56"/>
      <c r="E915" s="48"/>
      <c r="F915" s="48"/>
      <c r="G915" s="48"/>
      <c r="H915" s="48"/>
      <c r="I915" s="48"/>
      <c r="J915" s="48"/>
      <c r="K915" s="48"/>
      <c r="L915" s="48"/>
      <c r="M915" s="48"/>
      <c r="N915" s="48"/>
      <c r="O915" s="48"/>
      <c r="P915" s="48"/>
      <c r="Q915" s="48"/>
      <c r="R915" s="48"/>
      <c r="S915" s="48"/>
      <c r="T915" s="48"/>
      <c r="U915" s="48"/>
      <c r="V915" s="48"/>
      <c r="W915" s="48"/>
      <c r="X915" s="48"/>
      <c r="Y915" s="48"/>
      <c r="Z915" s="48"/>
    </row>
    <row r="916" spans="1:26" ht="14.25" customHeight="1" x14ac:dyDescent="0.2">
      <c r="A916" s="55"/>
      <c r="B916" s="48"/>
      <c r="C916" s="48"/>
      <c r="D916" s="56"/>
      <c r="E916" s="48"/>
      <c r="F916" s="48"/>
      <c r="G916" s="48"/>
      <c r="H916" s="48"/>
      <c r="I916" s="48"/>
      <c r="J916" s="48"/>
      <c r="K916" s="48"/>
      <c r="L916" s="48"/>
      <c r="M916" s="48"/>
      <c r="N916" s="48"/>
      <c r="O916" s="48"/>
      <c r="P916" s="48"/>
      <c r="Q916" s="48"/>
      <c r="R916" s="48"/>
      <c r="S916" s="48"/>
      <c r="T916" s="48"/>
      <c r="U916" s="48"/>
      <c r="V916" s="48"/>
      <c r="W916" s="48"/>
      <c r="X916" s="48"/>
      <c r="Y916" s="48"/>
      <c r="Z916" s="48"/>
    </row>
    <row r="917" spans="1:26" ht="14.25" customHeight="1" x14ac:dyDescent="0.2">
      <c r="A917" s="55"/>
      <c r="B917" s="48"/>
      <c r="C917" s="48"/>
      <c r="D917" s="56"/>
      <c r="E917" s="48"/>
      <c r="F917" s="48"/>
      <c r="G917" s="48"/>
      <c r="H917" s="48"/>
      <c r="I917" s="48"/>
      <c r="J917" s="48"/>
      <c r="K917" s="48"/>
      <c r="L917" s="48"/>
      <c r="M917" s="48"/>
      <c r="N917" s="48"/>
      <c r="O917" s="48"/>
      <c r="P917" s="48"/>
      <c r="Q917" s="48"/>
      <c r="R917" s="48"/>
      <c r="S917" s="48"/>
      <c r="T917" s="48"/>
      <c r="U917" s="48"/>
      <c r="V917" s="48"/>
      <c r="W917" s="48"/>
      <c r="X917" s="48"/>
      <c r="Y917" s="48"/>
      <c r="Z917" s="48"/>
    </row>
    <row r="918" spans="1:26" ht="14.25" customHeight="1" x14ac:dyDescent="0.2">
      <c r="A918" s="55"/>
      <c r="B918" s="48"/>
      <c r="C918" s="48"/>
      <c r="D918" s="56"/>
      <c r="E918" s="48"/>
      <c r="F918" s="48"/>
      <c r="G918" s="48"/>
      <c r="H918" s="48"/>
      <c r="I918" s="48"/>
      <c r="J918" s="48"/>
      <c r="K918" s="48"/>
      <c r="L918" s="48"/>
      <c r="M918" s="48"/>
      <c r="N918" s="48"/>
      <c r="O918" s="48"/>
      <c r="P918" s="48"/>
      <c r="Q918" s="48"/>
      <c r="R918" s="48"/>
      <c r="S918" s="48"/>
      <c r="T918" s="48"/>
      <c r="U918" s="48"/>
      <c r="V918" s="48"/>
      <c r="W918" s="48"/>
      <c r="X918" s="48"/>
      <c r="Y918" s="48"/>
      <c r="Z918" s="48"/>
    </row>
    <row r="919" spans="1:26" ht="14.25" customHeight="1" x14ac:dyDescent="0.2">
      <c r="A919" s="55"/>
      <c r="B919" s="48"/>
      <c r="C919" s="48"/>
      <c r="D919" s="56"/>
      <c r="E919" s="48"/>
      <c r="F919" s="48"/>
      <c r="G919" s="48"/>
      <c r="H919" s="48"/>
      <c r="I919" s="48"/>
      <c r="J919" s="48"/>
      <c r="K919" s="48"/>
      <c r="L919" s="48"/>
      <c r="M919" s="48"/>
      <c r="N919" s="48"/>
      <c r="O919" s="48"/>
      <c r="P919" s="48"/>
      <c r="Q919" s="48"/>
      <c r="R919" s="48"/>
      <c r="S919" s="48"/>
      <c r="T919" s="48"/>
      <c r="U919" s="48"/>
      <c r="V919" s="48"/>
      <c r="W919" s="48"/>
      <c r="X919" s="48"/>
      <c r="Y919" s="48"/>
      <c r="Z919" s="48"/>
    </row>
    <row r="920" spans="1:26" ht="14.25" customHeight="1" x14ac:dyDescent="0.2">
      <c r="A920" s="55"/>
      <c r="B920" s="48"/>
      <c r="C920" s="48"/>
      <c r="D920" s="56"/>
      <c r="E920" s="48"/>
      <c r="F920" s="48"/>
      <c r="G920" s="48"/>
      <c r="H920" s="48"/>
      <c r="I920" s="48"/>
      <c r="J920" s="48"/>
      <c r="K920" s="48"/>
      <c r="L920" s="48"/>
      <c r="M920" s="48"/>
      <c r="N920" s="48"/>
      <c r="O920" s="48"/>
      <c r="P920" s="48"/>
      <c r="Q920" s="48"/>
      <c r="R920" s="48"/>
      <c r="S920" s="48"/>
      <c r="T920" s="48"/>
      <c r="U920" s="48"/>
      <c r="V920" s="48"/>
      <c r="W920" s="48"/>
      <c r="X920" s="48"/>
      <c r="Y920" s="48"/>
      <c r="Z920" s="48"/>
    </row>
    <row r="921" spans="1:26" ht="14.25" customHeight="1" x14ac:dyDescent="0.2">
      <c r="A921" s="55"/>
      <c r="B921" s="48"/>
      <c r="C921" s="48"/>
      <c r="D921" s="56"/>
      <c r="E921" s="48"/>
      <c r="F921" s="48"/>
      <c r="G921" s="48"/>
      <c r="H921" s="48"/>
      <c r="I921" s="48"/>
      <c r="J921" s="48"/>
      <c r="K921" s="48"/>
      <c r="L921" s="48"/>
      <c r="M921" s="48"/>
      <c r="N921" s="48"/>
      <c r="O921" s="48"/>
      <c r="P921" s="48"/>
      <c r="Q921" s="48"/>
      <c r="R921" s="48"/>
      <c r="S921" s="48"/>
      <c r="T921" s="48"/>
      <c r="U921" s="48"/>
      <c r="V921" s="48"/>
      <c r="W921" s="48"/>
      <c r="X921" s="48"/>
      <c r="Y921" s="48"/>
      <c r="Z921" s="48"/>
    </row>
    <row r="922" spans="1:26" ht="14.25" customHeight="1" x14ac:dyDescent="0.2">
      <c r="A922" s="55"/>
      <c r="B922" s="48"/>
      <c r="C922" s="48"/>
      <c r="D922" s="56"/>
      <c r="E922" s="48"/>
      <c r="F922" s="48"/>
      <c r="G922" s="48"/>
      <c r="H922" s="48"/>
      <c r="I922" s="48"/>
      <c r="J922" s="48"/>
      <c r="K922" s="48"/>
      <c r="L922" s="48"/>
      <c r="M922" s="48"/>
      <c r="N922" s="48"/>
      <c r="O922" s="48"/>
      <c r="P922" s="48"/>
      <c r="Q922" s="48"/>
      <c r="R922" s="48"/>
      <c r="S922" s="48"/>
      <c r="T922" s="48"/>
      <c r="U922" s="48"/>
      <c r="V922" s="48"/>
      <c r="W922" s="48"/>
      <c r="X922" s="48"/>
      <c r="Y922" s="48"/>
      <c r="Z922" s="48"/>
    </row>
    <row r="923" spans="1:26" ht="14.25" customHeight="1" x14ac:dyDescent="0.2">
      <c r="A923" s="55"/>
      <c r="B923" s="48"/>
      <c r="C923" s="48"/>
      <c r="D923" s="56"/>
      <c r="E923" s="48"/>
      <c r="F923" s="48"/>
      <c r="G923" s="48"/>
      <c r="H923" s="48"/>
      <c r="I923" s="48"/>
      <c r="J923" s="48"/>
      <c r="K923" s="48"/>
      <c r="L923" s="48"/>
      <c r="M923" s="48"/>
      <c r="N923" s="48"/>
      <c r="O923" s="48"/>
      <c r="P923" s="48"/>
      <c r="Q923" s="48"/>
      <c r="R923" s="48"/>
      <c r="S923" s="48"/>
      <c r="T923" s="48"/>
      <c r="U923" s="48"/>
      <c r="V923" s="48"/>
      <c r="W923" s="48"/>
      <c r="X923" s="48"/>
      <c r="Y923" s="48"/>
      <c r="Z923" s="48"/>
    </row>
    <row r="924" spans="1:26" ht="14.25" customHeight="1" x14ac:dyDescent="0.2">
      <c r="A924" s="55"/>
      <c r="B924" s="48"/>
      <c r="C924" s="48"/>
      <c r="D924" s="56"/>
      <c r="E924" s="48"/>
      <c r="F924" s="48"/>
      <c r="G924" s="48"/>
      <c r="H924" s="48"/>
      <c r="I924" s="48"/>
      <c r="J924" s="48"/>
      <c r="K924" s="48"/>
      <c r="L924" s="48"/>
      <c r="M924" s="48"/>
      <c r="N924" s="48"/>
      <c r="O924" s="48"/>
      <c r="P924" s="48"/>
      <c r="Q924" s="48"/>
      <c r="R924" s="48"/>
      <c r="S924" s="48"/>
      <c r="T924" s="48"/>
      <c r="U924" s="48"/>
      <c r="V924" s="48"/>
      <c r="W924" s="48"/>
      <c r="X924" s="48"/>
      <c r="Y924" s="48"/>
      <c r="Z924" s="48"/>
    </row>
    <row r="925" spans="1:26" ht="14.25" customHeight="1" x14ac:dyDescent="0.2">
      <c r="A925" s="55"/>
      <c r="B925" s="48"/>
      <c r="C925" s="48"/>
      <c r="D925" s="56"/>
      <c r="E925" s="48"/>
      <c r="F925" s="48"/>
      <c r="G925" s="48"/>
      <c r="H925" s="48"/>
      <c r="I925" s="48"/>
      <c r="J925" s="48"/>
      <c r="K925" s="48"/>
      <c r="L925" s="48"/>
      <c r="M925" s="48"/>
      <c r="N925" s="48"/>
      <c r="O925" s="48"/>
      <c r="P925" s="48"/>
      <c r="Q925" s="48"/>
      <c r="R925" s="48"/>
      <c r="S925" s="48"/>
      <c r="T925" s="48"/>
      <c r="U925" s="48"/>
      <c r="V925" s="48"/>
      <c r="W925" s="48"/>
      <c r="X925" s="48"/>
      <c r="Y925" s="48"/>
      <c r="Z925" s="48"/>
    </row>
    <row r="926" spans="1:26" ht="14.25" customHeight="1" x14ac:dyDescent="0.2">
      <c r="A926" s="55"/>
      <c r="B926" s="48"/>
      <c r="C926" s="48"/>
      <c r="D926" s="56"/>
      <c r="E926" s="48"/>
      <c r="F926" s="48"/>
      <c r="G926" s="48"/>
      <c r="H926" s="48"/>
      <c r="I926" s="48"/>
      <c r="J926" s="48"/>
      <c r="K926" s="48"/>
      <c r="L926" s="48"/>
      <c r="M926" s="48"/>
      <c r="N926" s="48"/>
      <c r="O926" s="48"/>
      <c r="P926" s="48"/>
      <c r="Q926" s="48"/>
      <c r="R926" s="48"/>
      <c r="S926" s="48"/>
      <c r="T926" s="48"/>
      <c r="U926" s="48"/>
      <c r="V926" s="48"/>
      <c r="W926" s="48"/>
      <c r="X926" s="48"/>
      <c r="Y926" s="48"/>
      <c r="Z926" s="48"/>
    </row>
    <row r="927" spans="1:26" ht="14.25" customHeight="1" x14ac:dyDescent="0.2">
      <c r="A927" s="55"/>
      <c r="B927" s="48"/>
      <c r="C927" s="48"/>
      <c r="D927" s="56"/>
      <c r="E927" s="48"/>
      <c r="F927" s="48"/>
      <c r="G927" s="48"/>
      <c r="H927" s="48"/>
      <c r="I927" s="48"/>
      <c r="J927" s="48"/>
      <c r="K927" s="48"/>
      <c r="L927" s="48"/>
      <c r="M927" s="48"/>
      <c r="N927" s="48"/>
      <c r="O927" s="48"/>
      <c r="P927" s="48"/>
      <c r="Q927" s="48"/>
      <c r="R927" s="48"/>
      <c r="S927" s="48"/>
      <c r="T927" s="48"/>
      <c r="U927" s="48"/>
      <c r="V927" s="48"/>
      <c r="W927" s="48"/>
      <c r="X927" s="48"/>
      <c r="Y927" s="48"/>
      <c r="Z927" s="48"/>
    </row>
    <row r="928" spans="1:26" ht="14.25" customHeight="1" x14ac:dyDescent="0.2">
      <c r="A928" s="55"/>
      <c r="B928" s="48"/>
      <c r="C928" s="48"/>
      <c r="D928" s="56"/>
      <c r="E928" s="48"/>
      <c r="F928" s="48"/>
      <c r="G928" s="48"/>
      <c r="H928" s="48"/>
      <c r="I928" s="48"/>
      <c r="J928" s="48"/>
      <c r="K928" s="48"/>
      <c r="L928" s="48"/>
      <c r="M928" s="48"/>
      <c r="N928" s="48"/>
      <c r="O928" s="48"/>
      <c r="P928" s="48"/>
      <c r="Q928" s="48"/>
      <c r="R928" s="48"/>
      <c r="S928" s="48"/>
      <c r="T928" s="48"/>
      <c r="U928" s="48"/>
      <c r="V928" s="48"/>
      <c r="W928" s="48"/>
      <c r="X928" s="48"/>
      <c r="Y928" s="48"/>
      <c r="Z928" s="48"/>
    </row>
    <row r="929" spans="1:26" ht="14.25" customHeight="1" x14ac:dyDescent="0.2">
      <c r="A929" s="55"/>
      <c r="B929" s="48"/>
      <c r="C929" s="48"/>
      <c r="D929" s="56"/>
      <c r="E929" s="48"/>
      <c r="F929" s="48"/>
      <c r="G929" s="48"/>
      <c r="H929" s="48"/>
      <c r="I929" s="48"/>
      <c r="J929" s="48"/>
      <c r="K929" s="48"/>
      <c r="L929" s="48"/>
      <c r="M929" s="48"/>
      <c r="N929" s="48"/>
      <c r="O929" s="48"/>
      <c r="P929" s="48"/>
      <c r="Q929" s="48"/>
      <c r="R929" s="48"/>
      <c r="S929" s="48"/>
      <c r="T929" s="48"/>
      <c r="U929" s="48"/>
      <c r="V929" s="48"/>
      <c r="W929" s="48"/>
      <c r="X929" s="48"/>
      <c r="Y929" s="48"/>
      <c r="Z929" s="48"/>
    </row>
    <row r="930" spans="1:26" ht="14.25" customHeight="1" x14ac:dyDescent="0.2">
      <c r="A930" s="55"/>
      <c r="B930" s="48"/>
      <c r="C930" s="48"/>
      <c r="D930" s="56"/>
      <c r="E930" s="48"/>
      <c r="F930" s="48"/>
      <c r="G930" s="48"/>
      <c r="H930" s="48"/>
      <c r="I930" s="48"/>
      <c r="J930" s="48"/>
      <c r="K930" s="48"/>
      <c r="L930" s="48"/>
      <c r="M930" s="48"/>
      <c r="N930" s="48"/>
      <c r="O930" s="48"/>
      <c r="P930" s="48"/>
      <c r="Q930" s="48"/>
      <c r="R930" s="48"/>
      <c r="S930" s="48"/>
      <c r="T930" s="48"/>
      <c r="U930" s="48"/>
      <c r="V930" s="48"/>
      <c r="W930" s="48"/>
      <c r="X930" s="48"/>
      <c r="Y930" s="48"/>
      <c r="Z930" s="48"/>
    </row>
    <row r="931" spans="1:26" ht="14.25" customHeight="1" x14ac:dyDescent="0.2">
      <c r="A931" s="55"/>
      <c r="B931" s="48"/>
      <c r="C931" s="48"/>
      <c r="D931" s="56"/>
      <c r="E931" s="48"/>
      <c r="F931" s="48"/>
      <c r="G931" s="48"/>
      <c r="H931" s="48"/>
      <c r="I931" s="48"/>
      <c r="J931" s="48"/>
      <c r="K931" s="48"/>
      <c r="L931" s="48"/>
      <c r="M931" s="48"/>
      <c r="N931" s="48"/>
      <c r="O931" s="48"/>
      <c r="P931" s="48"/>
      <c r="Q931" s="48"/>
      <c r="R931" s="48"/>
      <c r="S931" s="48"/>
      <c r="T931" s="48"/>
      <c r="U931" s="48"/>
      <c r="V931" s="48"/>
      <c r="W931" s="48"/>
      <c r="X931" s="48"/>
      <c r="Y931" s="48"/>
      <c r="Z931" s="48"/>
    </row>
    <row r="932" spans="1:26" ht="14.25" customHeight="1" x14ac:dyDescent="0.2">
      <c r="A932" s="55"/>
      <c r="B932" s="48"/>
      <c r="C932" s="48"/>
      <c r="D932" s="56"/>
      <c r="E932" s="48"/>
      <c r="F932" s="48"/>
      <c r="G932" s="48"/>
      <c r="H932" s="48"/>
      <c r="I932" s="48"/>
      <c r="J932" s="48"/>
      <c r="K932" s="48"/>
      <c r="L932" s="48"/>
      <c r="M932" s="48"/>
      <c r="N932" s="48"/>
      <c r="O932" s="48"/>
      <c r="P932" s="48"/>
      <c r="Q932" s="48"/>
      <c r="R932" s="48"/>
      <c r="S932" s="48"/>
      <c r="T932" s="48"/>
      <c r="U932" s="48"/>
      <c r="V932" s="48"/>
      <c r="W932" s="48"/>
      <c r="X932" s="48"/>
      <c r="Y932" s="48"/>
      <c r="Z932" s="48"/>
    </row>
    <row r="933" spans="1:26" ht="14.25" customHeight="1" x14ac:dyDescent="0.2">
      <c r="A933" s="55"/>
      <c r="B933" s="48"/>
      <c r="C933" s="48"/>
      <c r="D933" s="56"/>
      <c r="E933" s="48"/>
      <c r="F933" s="48"/>
      <c r="G933" s="48"/>
      <c r="H933" s="48"/>
      <c r="I933" s="48"/>
      <c r="J933" s="48"/>
      <c r="K933" s="48"/>
      <c r="L933" s="48"/>
      <c r="M933" s="48"/>
      <c r="N933" s="48"/>
      <c r="O933" s="48"/>
      <c r="P933" s="48"/>
      <c r="Q933" s="48"/>
      <c r="R933" s="48"/>
      <c r="S933" s="48"/>
      <c r="T933" s="48"/>
      <c r="U933" s="48"/>
      <c r="V933" s="48"/>
      <c r="W933" s="48"/>
      <c r="X933" s="48"/>
      <c r="Y933" s="48"/>
      <c r="Z933" s="48"/>
    </row>
    <row r="934" spans="1:26" ht="14.25" customHeight="1" x14ac:dyDescent="0.2">
      <c r="A934" s="55"/>
      <c r="B934" s="48"/>
      <c r="C934" s="48"/>
      <c r="D934" s="56"/>
      <c r="E934" s="48"/>
      <c r="F934" s="48"/>
      <c r="G934" s="48"/>
      <c r="H934" s="48"/>
      <c r="I934" s="48"/>
      <c r="J934" s="48"/>
      <c r="K934" s="48"/>
      <c r="L934" s="48"/>
      <c r="M934" s="48"/>
      <c r="N934" s="48"/>
      <c r="O934" s="48"/>
      <c r="P934" s="48"/>
      <c r="Q934" s="48"/>
      <c r="R934" s="48"/>
      <c r="S934" s="48"/>
      <c r="T934" s="48"/>
      <c r="U934" s="48"/>
      <c r="V934" s="48"/>
      <c r="W934" s="48"/>
      <c r="X934" s="48"/>
      <c r="Y934" s="48"/>
      <c r="Z934" s="48"/>
    </row>
    <row r="935" spans="1:26" ht="14.25" customHeight="1" x14ac:dyDescent="0.2">
      <c r="A935" s="55"/>
      <c r="B935" s="48"/>
      <c r="C935" s="48"/>
      <c r="D935" s="56"/>
      <c r="E935" s="48"/>
      <c r="F935" s="48"/>
      <c r="G935" s="48"/>
      <c r="H935" s="48"/>
      <c r="I935" s="48"/>
      <c r="J935" s="48"/>
      <c r="K935" s="48"/>
      <c r="L935" s="48"/>
      <c r="M935" s="48"/>
      <c r="N935" s="48"/>
      <c r="O935" s="48"/>
      <c r="P935" s="48"/>
      <c r="Q935" s="48"/>
      <c r="R935" s="48"/>
      <c r="S935" s="48"/>
      <c r="T935" s="48"/>
      <c r="U935" s="48"/>
      <c r="V935" s="48"/>
      <c r="W935" s="48"/>
      <c r="X935" s="48"/>
      <c r="Y935" s="48"/>
      <c r="Z935" s="48"/>
    </row>
    <row r="936" spans="1:26" ht="14.25" customHeight="1" x14ac:dyDescent="0.2">
      <c r="A936" s="55"/>
      <c r="B936" s="48"/>
      <c r="C936" s="48"/>
      <c r="D936" s="56"/>
      <c r="E936" s="48"/>
      <c r="F936" s="48"/>
      <c r="G936" s="48"/>
      <c r="H936" s="48"/>
      <c r="I936" s="48"/>
      <c r="J936" s="48"/>
      <c r="K936" s="48"/>
      <c r="L936" s="48"/>
      <c r="M936" s="48"/>
      <c r="N936" s="48"/>
      <c r="O936" s="48"/>
      <c r="P936" s="48"/>
      <c r="Q936" s="48"/>
      <c r="R936" s="48"/>
      <c r="S936" s="48"/>
      <c r="T936" s="48"/>
      <c r="U936" s="48"/>
      <c r="V936" s="48"/>
      <c r="W936" s="48"/>
      <c r="X936" s="48"/>
      <c r="Y936" s="48"/>
      <c r="Z936" s="48"/>
    </row>
    <row r="937" spans="1:26" ht="14.25" customHeight="1" x14ac:dyDescent="0.2">
      <c r="A937" s="55"/>
      <c r="B937" s="48"/>
      <c r="C937" s="48"/>
      <c r="D937" s="56"/>
      <c r="E937" s="48"/>
      <c r="F937" s="48"/>
      <c r="G937" s="48"/>
      <c r="H937" s="48"/>
      <c r="I937" s="48"/>
      <c r="J937" s="48"/>
      <c r="K937" s="48"/>
      <c r="L937" s="48"/>
      <c r="M937" s="48"/>
      <c r="N937" s="48"/>
      <c r="O937" s="48"/>
      <c r="P937" s="48"/>
      <c r="Q937" s="48"/>
      <c r="R937" s="48"/>
      <c r="S937" s="48"/>
      <c r="T937" s="48"/>
      <c r="U937" s="48"/>
      <c r="V937" s="48"/>
      <c r="W937" s="48"/>
      <c r="X937" s="48"/>
      <c r="Y937" s="48"/>
      <c r="Z937" s="48"/>
    </row>
    <row r="938" spans="1:26" ht="14.25" customHeight="1" x14ac:dyDescent="0.2">
      <c r="A938" s="55"/>
      <c r="B938" s="48"/>
      <c r="C938" s="48"/>
      <c r="D938" s="56"/>
      <c r="E938" s="48"/>
      <c r="F938" s="48"/>
      <c r="G938" s="48"/>
      <c r="H938" s="48"/>
      <c r="I938" s="48"/>
      <c r="J938" s="48"/>
      <c r="K938" s="48"/>
      <c r="L938" s="48"/>
      <c r="M938" s="48"/>
      <c r="N938" s="48"/>
      <c r="O938" s="48"/>
      <c r="P938" s="48"/>
      <c r="Q938" s="48"/>
      <c r="R938" s="48"/>
      <c r="S938" s="48"/>
      <c r="T938" s="48"/>
      <c r="U938" s="48"/>
      <c r="V938" s="48"/>
      <c r="W938" s="48"/>
      <c r="X938" s="48"/>
      <c r="Y938" s="48"/>
      <c r="Z938" s="48"/>
    </row>
    <row r="939" spans="1:26" ht="14.25" customHeight="1" x14ac:dyDescent="0.2">
      <c r="A939" s="55"/>
      <c r="B939" s="48"/>
      <c r="C939" s="48"/>
      <c r="D939" s="56"/>
      <c r="E939" s="48"/>
      <c r="F939" s="48"/>
      <c r="G939" s="48"/>
      <c r="H939" s="48"/>
      <c r="I939" s="48"/>
      <c r="J939" s="48"/>
      <c r="K939" s="48"/>
      <c r="L939" s="48"/>
      <c r="M939" s="48"/>
      <c r="N939" s="48"/>
      <c r="O939" s="48"/>
      <c r="P939" s="48"/>
      <c r="Q939" s="48"/>
      <c r="R939" s="48"/>
      <c r="S939" s="48"/>
      <c r="T939" s="48"/>
      <c r="U939" s="48"/>
      <c r="V939" s="48"/>
      <c r="W939" s="48"/>
      <c r="X939" s="48"/>
      <c r="Y939" s="48"/>
      <c r="Z939" s="48"/>
    </row>
    <row r="940" spans="1:26" ht="14.25" customHeight="1" x14ac:dyDescent="0.2">
      <c r="A940" s="55"/>
      <c r="B940" s="48"/>
      <c r="C940" s="48"/>
      <c r="D940" s="56"/>
      <c r="E940" s="48"/>
      <c r="F940" s="48"/>
      <c r="G940" s="48"/>
      <c r="H940" s="48"/>
      <c r="I940" s="48"/>
      <c r="J940" s="48"/>
      <c r="K940" s="48"/>
      <c r="L940" s="48"/>
      <c r="M940" s="48"/>
      <c r="N940" s="48"/>
      <c r="O940" s="48"/>
      <c r="P940" s="48"/>
      <c r="Q940" s="48"/>
      <c r="R940" s="48"/>
      <c r="S940" s="48"/>
      <c r="T940" s="48"/>
      <c r="U940" s="48"/>
      <c r="V940" s="48"/>
      <c r="W940" s="48"/>
      <c r="X940" s="48"/>
      <c r="Y940" s="48"/>
      <c r="Z940" s="48"/>
    </row>
    <row r="941" spans="1:26" ht="14.25" customHeight="1" x14ac:dyDescent="0.2">
      <c r="A941" s="55"/>
      <c r="B941" s="48"/>
      <c r="C941" s="48"/>
      <c r="D941" s="56"/>
      <c r="E941" s="48"/>
      <c r="F941" s="48"/>
      <c r="G941" s="48"/>
      <c r="H941" s="48"/>
      <c r="I941" s="48"/>
      <c r="J941" s="48"/>
      <c r="K941" s="48"/>
      <c r="L941" s="48"/>
      <c r="M941" s="48"/>
      <c r="N941" s="48"/>
      <c r="O941" s="48"/>
      <c r="P941" s="48"/>
      <c r="Q941" s="48"/>
      <c r="R941" s="48"/>
      <c r="S941" s="48"/>
      <c r="T941" s="48"/>
      <c r="U941" s="48"/>
      <c r="V941" s="48"/>
      <c r="W941" s="48"/>
      <c r="X941" s="48"/>
      <c r="Y941" s="48"/>
      <c r="Z941" s="48"/>
    </row>
    <row r="942" spans="1:26" ht="14.25" customHeight="1" x14ac:dyDescent="0.2">
      <c r="A942" s="55"/>
      <c r="B942" s="48"/>
      <c r="C942" s="48"/>
      <c r="D942" s="56"/>
      <c r="E942" s="48"/>
      <c r="F942" s="48"/>
      <c r="G942" s="48"/>
      <c r="H942" s="48"/>
      <c r="I942" s="48"/>
      <c r="J942" s="48"/>
      <c r="K942" s="48"/>
      <c r="L942" s="48"/>
      <c r="M942" s="48"/>
      <c r="N942" s="48"/>
      <c r="O942" s="48"/>
      <c r="P942" s="48"/>
      <c r="Q942" s="48"/>
      <c r="R942" s="48"/>
      <c r="S942" s="48"/>
      <c r="T942" s="48"/>
      <c r="U942" s="48"/>
      <c r="V942" s="48"/>
      <c r="W942" s="48"/>
      <c r="X942" s="48"/>
      <c r="Y942" s="48"/>
      <c r="Z942" s="48"/>
    </row>
    <row r="943" spans="1:26" ht="14.25" customHeight="1" x14ac:dyDescent="0.2">
      <c r="A943" s="55"/>
      <c r="B943" s="48"/>
      <c r="C943" s="48"/>
      <c r="D943" s="56"/>
      <c r="E943" s="48"/>
      <c r="F943" s="48"/>
      <c r="G943" s="48"/>
      <c r="H943" s="48"/>
      <c r="I943" s="48"/>
      <c r="J943" s="48"/>
      <c r="K943" s="48"/>
      <c r="L943" s="48"/>
      <c r="M943" s="48"/>
      <c r="N943" s="48"/>
      <c r="O943" s="48"/>
      <c r="P943" s="48"/>
      <c r="Q943" s="48"/>
      <c r="R943" s="48"/>
      <c r="S943" s="48"/>
      <c r="T943" s="48"/>
      <c r="U943" s="48"/>
      <c r="V943" s="48"/>
      <c r="W943" s="48"/>
      <c r="X943" s="48"/>
      <c r="Y943" s="48"/>
      <c r="Z943" s="48"/>
    </row>
    <row r="944" spans="1:26" ht="14.25" customHeight="1" x14ac:dyDescent="0.2">
      <c r="A944" s="55"/>
      <c r="B944" s="48"/>
      <c r="C944" s="48"/>
      <c r="D944" s="56"/>
      <c r="E944" s="48"/>
      <c r="F944" s="48"/>
      <c r="G944" s="48"/>
      <c r="H944" s="48"/>
      <c r="I944" s="48"/>
      <c r="J944" s="48"/>
      <c r="K944" s="48"/>
      <c r="L944" s="48"/>
      <c r="M944" s="48"/>
      <c r="N944" s="48"/>
      <c r="O944" s="48"/>
      <c r="P944" s="48"/>
      <c r="Q944" s="48"/>
      <c r="R944" s="48"/>
      <c r="S944" s="48"/>
      <c r="T944" s="48"/>
      <c r="U944" s="48"/>
      <c r="V944" s="48"/>
      <c r="W944" s="48"/>
      <c r="X944" s="48"/>
      <c r="Y944" s="48"/>
      <c r="Z944" s="48"/>
    </row>
    <row r="945" spans="1:26" ht="14.25" customHeight="1" x14ac:dyDescent="0.2">
      <c r="A945" s="55"/>
      <c r="B945" s="48"/>
      <c r="C945" s="48"/>
      <c r="D945" s="56"/>
      <c r="E945" s="48"/>
      <c r="F945" s="48"/>
      <c r="G945" s="48"/>
      <c r="H945" s="48"/>
      <c r="I945" s="48"/>
      <c r="J945" s="48"/>
      <c r="K945" s="48"/>
      <c r="L945" s="48"/>
      <c r="M945" s="48"/>
      <c r="N945" s="48"/>
      <c r="O945" s="48"/>
      <c r="P945" s="48"/>
      <c r="Q945" s="48"/>
      <c r="R945" s="48"/>
      <c r="S945" s="48"/>
      <c r="T945" s="48"/>
      <c r="U945" s="48"/>
      <c r="V945" s="48"/>
      <c r="W945" s="48"/>
      <c r="X945" s="48"/>
      <c r="Y945" s="48"/>
      <c r="Z945" s="48"/>
    </row>
    <row r="946" spans="1:26" ht="14.25" customHeight="1" x14ac:dyDescent="0.2">
      <c r="A946" s="55"/>
      <c r="B946" s="48"/>
      <c r="C946" s="48"/>
      <c r="D946" s="56"/>
      <c r="E946" s="48"/>
      <c r="F946" s="48"/>
      <c r="G946" s="48"/>
      <c r="H946" s="48"/>
      <c r="I946" s="48"/>
      <c r="J946" s="48"/>
      <c r="K946" s="48"/>
      <c r="L946" s="48"/>
      <c r="M946" s="48"/>
      <c r="N946" s="48"/>
      <c r="O946" s="48"/>
      <c r="P946" s="48"/>
      <c r="Q946" s="48"/>
      <c r="R946" s="48"/>
      <c r="S946" s="48"/>
      <c r="T946" s="48"/>
      <c r="U946" s="48"/>
      <c r="V946" s="48"/>
      <c r="W946" s="48"/>
      <c r="X946" s="48"/>
      <c r="Y946" s="48"/>
      <c r="Z946" s="48"/>
    </row>
    <row r="947" spans="1:26" ht="14.25" customHeight="1" x14ac:dyDescent="0.2">
      <c r="A947" s="55"/>
      <c r="B947" s="48"/>
      <c r="C947" s="48"/>
      <c r="D947" s="56"/>
      <c r="E947" s="48"/>
      <c r="F947" s="48"/>
      <c r="G947" s="48"/>
      <c r="H947" s="48"/>
      <c r="I947" s="48"/>
      <c r="J947" s="48"/>
      <c r="K947" s="48"/>
      <c r="L947" s="48"/>
      <c r="M947" s="48"/>
      <c r="N947" s="48"/>
      <c r="O947" s="48"/>
      <c r="P947" s="48"/>
      <c r="Q947" s="48"/>
      <c r="R947" s="48"/>
      <c r="S947" s="48"/>
      <c r="T947" s="48"/>
      <c r="U947" s="48"/>
      <c r="V947" s="48"/>
      <c r="W947" s="48"/>
      <c r="X947" s="48"/>
      <c r="Y947" s="48"/>
      <c r="Z947" s="48"/>
    </row>
    <row r="948" spans="1:26" ht="14.25" customHeight="1" x14ac:dyDescent="0.2">
      <c r="A948" s="55"/>
      <c r="B948" s="48"/>
      <c r="C948" s="48"/>
      <c r="D948" s="56"/>
      <c r="E948" s="48"/>
      <c r="F948" s="48"/>
      <c r="G948" s="48"/>
      <c r="H948" s="48"/>
      <c r="I948" s="48"/>
      <c r="J948" s="48"/>
      <c r="K948" s="48"/>
      <c r="L948" s="48"/>
      <c r="M948" s="48"/>
      <c r="N948" s="48"/>
      <c r="O948" s="48"/>
      <c r="P948" s="48"/>
      <c r="Q948" s="48"/>
      <c r="R948" s="48"/>
      <c r="S948" s="48"/>
      <c r="T948" s="48"/>
      <c r="U948" s="48"/>
      <c r="V948" s="48"/>
      <c r="W948" s="48"/>
      <c r="X948" s="48"/>
      <c r="Y948" s="48"/>
      <c r="Z948" s="48"/>
    </row>
    <row r="949" spans="1:26" ht="14.25" customHeight="1" x14ac:dyDescent="0.2">
      <c r="A949" s="55"/>
      <c r="B949" s="48"/>
      <c r="C949" s="48"/>
      <c r="D949" s="56"/>
      <c r="E949" s="48"/>
      <c r="F949" s="48"/>
      <c r="G949" s="48"/>
      <c r="H949" s="48"/>
      <c r="I949" s="48"/>
      <c r="J949" s="48"/>
      <c r="K949" s="48"/>
      <c r="L949" s="48"/>
      <c r="M949" s="48"/>
      <c r="N949" s="48"/>
      <c r="O949" s="48"/>
      <c r="P949" s="48"/>
      <c r="Q949" s="48"/>
      <c r="R949" s="48"/>
      <c r="S949" s="48"/>
      <c r="T949" s="48"/>
      <c r="U949" s="48"/>
      <c r="V949" s="48"/>
      <c r="W949" s="48"/>
      <c r="X949" s="48"/>
      <c r="Y949" s="48"/>
      <c r="Z949" s="48"/>
    </row>
    <row r="950" spans="1:26" ht="14.25" customHeight="1" x14ac:dyDescent="0.2">
      <c r="A950" s="55"/>
      <c r="B950" s="48"/>
      <c r="C950" s="48"/>
      <c r="D950" s="56"/>
      <c r="E950" s="48"/>
      <c r="F950" s="48"/>
      <c r="G950" s="48"/>
      <c r="H950" s="48"/>
      <c r="I950" s="48"/>
      <c r="J950" s="48"/>
      <c r="K950" s="48"/>
      <c r="L950" s="48"/>
      <c r="M950" s="48"/>
      <c r="N950" s="48"/>
      <c r="O950" s="48"/>
      <c r="P950" s="48"/>
      <c r="Q950" s="48"/>
      <c r="R950" s="48"/>
      <c r="S950" s="48"/>
      <c r="T950" s="48"/>
      <c r="U950" s="48"/>
      <c r="V950" s="48"/>
      <c r="W950" s="48"/>
      <c r="X950" s="48"/>
      <c r="Y950" s="48"/>
      <c r="Z950" s="48"/>
    </row>
    <row r="951" spans="1:26" ht="14.25" customHeight="1" x14ac:dyDescent="0.2">
      <c r="A951" s="55"/>
      <c r="B951" s="48"/>
      <c r="C951" s="48"/>
      <c r="D951" s="56"/>
      <c r="E951" s="48"/>
      <c r="F951" s="48"/>
      <c r="G951" s="48"/>
      <c r="H951" s="48"/>
      <c r="I951" s="48"/>
      <c r="J951" s="48"/>
      <c r="K951" s="48"/>
      <c r="L951" s="48"/>
      <c r="M951" s="48"/>
      <c r="N951" s="48"/>
      <c r="O951" s="48"/>
      <c r="P951" s="48"/>
      <c r="Q951" s="48"/>
      <c r="R951" s="48"/>
      <c r="S951" s="48"/>
      <c r="T951" s="48"/>
      <c r="U951" s="48"/>
      <c r="V951" s="48"/>
      <c r="W951" s="48"/>
      <c r="X951" s="48"/>
      <c r="Y951" s="48"/>
      <c r="Z951" s="48"/>
    </row>
    <row r="952" spans="1:26" ht="14.25" customHeight="1" x14ac:dyDescent="0.2">
      <c r="A952" s="55"/>
      <c r="B952" s="48"/>
      <c r="C952" s="48"/>
      <c r="D952" s="56"/>
      <c r="E952" s="48"/>
      <c r="F952" s="48"/>
      <c r="G952" s="48"/>
      <c r="H952" s="48"/>
      <c r="I952" s="48"/>
      <c r="J952" s="48"/>
      <c r="K952" s="48"/>
      <c r="L952" s="48"/>
      <c r="M952" s="48"/>
      <c r="N952" s="48"/>
      <c r="O952" s="48"/>
      <c r="P952" s="48"/>
      <c r="Q952" s="48"/>
      <c r="R952" s="48"/>
      <c r="S952" s="48"/>
      <c r="T952" s="48"/>
      <c r="U952" s="48"/>
      <c r="V952" s="48"/>
      <c r="W952" s="48"/>
      <c r="X952" s="48"/>
      <c r="Y952" s="48"/>
      <c r="Z952" s="48"/>
    </row>
    <row r="953" spans="1:26" ht="14.25" customHeight="1" x14ac:dyDescent="0.2">
      <c r="A953" s="55"/>
      <c r="B953" s="48"/>
      <c r="C953" s="48"/>
      <c r="D953" s="56"/>
      <c r="E953" s="48"/>
      <c r="F953" s="48"/>
      <c r="G953" s="48"/>
      <c r="H953" s="48"/>
      <c r="I953" s="48"/>
      <c r="J953" s="48"/>
      <c r="K953" s="48"/>
      <c r="L953" s="48"/>
      <c r="M953" s="48"/>
      <c r="N953" s="48"/>
      <c r="O953" s="48"/>
      <c r="P953" s="48"/>
      <c r="Q953" s="48"/>
      <c r="R953" s="48"/>
      <c r="S953" s="48"/>
      <c r="T953" s="48"/>
      <c r="U953" s="48"/>
      <c r="V953" s="48"/>
      <c r="W953" s="48"/>
      <c r="X953" s="48"/>
      <c r="Y953" s="48"/>
      <c r="Z953" s="48"/>
    </row>
    <row r="954" spans="1:26" ht="14.25" customHeight="1" x14ac:dyDescent="0.2">
      <c r="A954" s="55"/>
      <c r="B954" s="48"/>
      <c r="C954" s="48"/>
      <c r="D954" s="56"/>
      <c r="E954" s="48"/>
      <c r="F954" s="48"/>
      <c r="G954" s="48"/>
      <c r="H954" s="48"/>
      <c r="I954" s="48"/>
      <c r="J954" s="48"/>
      <c r="K954" s="48"/>
      <c r="L954" s="48"/>
      <c r="M954" s="48"/>
      <c r="N954" s="48"/>
      <c r="O954" s="48"/>
      <c r="P954" s="48"/>
      <c r="Q954" s="48"/>
      <c r="R954" s="48"/>
      <c r="S954" s="48"/>
      <c r="T954" s="48"/>
      <c r="U954" s="48"/>
      <c r="V954" s="48"/>
      <c r="W954" s="48"/>
      <c r="X954" s="48"/>
      <c r="Y954" s="48"/>
      <c r="Z954" s="48"/>
    </row>
    <row r="955" spans="1:26" ht="14.25" customHeight="1" x14ac:dyDescent="0.2">
      <c r="A955" s="55"/>
      <c r="B955" s="48"/>
      <c r="C955" s="48"/>
      <c r="D955" s="56"/>
      <c r="E955" s="48"/>
      <c r="F955" s="48"/>
      <c r="G955" s="48"/>
      <c r="H955" s="48"/>
      <c r="I955" s="48"/>
      <c r="J955" s="48"/>
      <c r="K955" s="48"/>
      <c r="L955" s="48"/>
      <c r="M955" s="48"/>
      <c r="N955" s="48"/>
      <c r="O955" s="48"/>
      <c r="P955" s="48"/>
      <c r="Q955" s="48"/>
      <c r="R955" s="48"/>
      <c r="S955" s="48"/>
      <c r="T955" s="48"/>
      <c r="U955" s="48"/>
      <c r="V955" s="48"/>
      <c r="W955" s="48"/>
      <c r="X955" s="48"/>
      <c r="Y955" s="48"/>
      <c r="Z955" s="48"/>
    </row>
    <row r="956" spans="1:26" ht="14.25" customHeight="1" x14ac:dyDescent="0.2">
      <c r="A956" s="55"/>
      <c r="B956" s="48"/>
      <c r="C956" s="48"/>
      <c r="D956" s="56"/>
      <c r="E956" s="48"/>
      <c r="F956" s="48"/>
      <c r="G956" s="48"/>
      <c r="H956" s="48"/>
      <c r="I956" s="48"/>
      <c r="J956" s="48"/>
      <c r="K956" s="48"/>
      <c r="L956" s="48"/>
      <c r="M956" s="48"/>
      <c r="N956" s="48"/>
      <c r="O956" s="48"/>
      <c r="P956" s="48"/>
      <c r="Q956" s="48"/>
      <c r="R956" s="48"/>
      <c r="S956" s="48"/>
      <c r="T956" s="48"/>
      <c r="U956" s="48"/>
      <c r="V956" s="48"/>
      <c r="W956" s="48"/>
      <c r="X956" s="48"/>
      <c r="Y956" s="48"/>
      <c r="Z956" s="48"/>
    </row>
    <row r="957" spans="1:26" ht="14.25" customHeight="1" x14ac:dyDescent="0.2">
      <c r="A957" s="55"/>
      <c r="B957" s="48"/>
      <c r="C957" s="48"/>
      <c r="D957" s="56"/>
      <c r="E957" s="48"/>
      <c r="F957" s="48"/>
      <c r="G957" s="48"/>
      <c r="H957" s="48"/>
      <c r="I957" s="48"/>
      <c r="J957" s="48"/>
      <c r="K957" s="48"/>
      <c r="L957" s="48"/>
      <c r="M957" s="48"/>
      <c r="N957" s="48"/>
      <c r="O957" s="48"/>
      <c r="P957" s="48"/>
      <c r="Q957" s="48"/>
      <c r="R957" s="48"/>
      <c r="S957" s="48"/>
      <c r="T957" s="48"/>
      <c r="U957" s="48"/>
      <c r="V957" s="48"/>
      <c r="W957" s="48"/>
      <c r="X957" s="48"/>
      <c r="Y957" s="48"/>
      <c r="Z957" s="48"/>
    </row>
    <row r="958" spans="1:26" ht="14.25" customHeight="1" x14ac:dyDescent="0.2">
      <c r="A958" s="55"/>
      <c r="B958" s="48"/>
      <c r="C958" s="48"/>
      <c r="D958" s="56"/>
      <c r="E958" s="48"/>
      <c r="F958" s="48"/>
      <c r="G958" s="48"/>
      <c r="H958" s="48"/>
      <c r="I958" s="48"/>
      <c r="J958" s="48"/>
      <c r="K958" s="48"/>
      <c r="L958" s="48"/>
      <c r="M958" s="48"/>
      <c r="N958" s="48"/>
      <c r="O958" s="48"/>
      <c r="P958" s="48"/>
      <c r="Q958" s="48"/>
      <c r="R958" s="48"/>
      <c r="S958" s="48"/>
      <c r="T958" s="48"/>
      <c r="U958" s="48"/>
      <c r="V958" s="48"/>
      <c r="W958" s="48"/>
      <c r="X958" s="48"/>
      <c r="Y958" s="48"/>
      <c r="Z958" s="48"/>
    </row>
    <row r="959" spans="1:26" ht="14.25" customHeight="1" x14ac:dyDescent="0.2">
      <c r="A959" s="55"/>
      <c r="B959" s="48"/>
      <c r="C959" s="48"/>
      <c r="D959" s="56"/>
      <c r="E959" s="48"/>
      <c r="F959" s="48"/>
      <c r="G959" s="48"/>
      <c r="H959" s="48"/>
      <c r="I959" s="48"/>
      <c r="J959" s="48"/>
      <c r="K959" s="48"/>
      <c r="L959" s="48"/>
      <c r="M959" s="48"/>
      <c r="N959" s="48"/>
      <c r="O959" s="48"/>
      <c r="P959" s="48"/>
      <c r="Q959" s="48"/>
      <c r="R959" s="48"/>
      <c r="S959" s="48"/>
      <c r="T959" s="48"/>
      <c r="U959" s="48"/>
      <c r="V959" s="48"/>
      <c r="W959" s="48"/>
      <c r="X959" s="48"/>
      <c r="Y959" s="48"/>
      <c r="Z959" s="48"/>
    </row>
    <row r="960" spans="1:26" ht="14.25" customHeight="1" x14ac:dyDescent="0.2">
      <c r="A960" s="55"/>
      <c r="B960" s="48"/>
      <c r="C960" s="48"/>
      <c r="D960" s="56"/>
      <c r="E960" s="48"/>
      <c r="F960" s="48"/>
      <c r="G960" s="48"/>
      <c r="H960" s="48"/>
      <c r="I960" s="48"/>
      <c r="J960" s="48"/>
      <c r="K960" s="48"/>
      <c r="L960" s="48"/>
      <c r="M960" s="48"/>
      <c r="N960" s="48"/>
      <c r="O960" s="48"/>
      <c r="P960" s="48"/>
      <c r="Q960" s="48"/>
      <c r="R960" s="48"/>
      <c r="S960" s="48"/>
      <c r="T960" s="48"/>
      <c r="U960" s="48"/>
      <c r="V960" s="48"/>
      <c r="W960" s="48"/>
      <c r="X960" s="48"/>
      <c r="Y960" s="48"/>
      <c r="Z960" s="48"/>
    </row>
    <row r="961" spans="1:26" ht="14.25" customHeight="1" x14ac:dyDescent="0.2">
      <c r="A961" s="55"/>
      <c r="B961" s="48"/>
      <c r="C961" s="48"/>
      <c r="D961" s="56"/>
      <c r="E961" s="48"/>
      <c r="F961" s="48"/>
      <c r="G961" s="48"/>
      <c r="H961" s="48"/>
      <c r="I961" s="48"/>
      <c r="J961" s="48"/>
      <c r="K961" s="48"/>
      <c r="L961" s="48"/>
      <c r="M961" s="48"/>
      <c r="N961" s="48"/>
      <c r="O961" s="48"/>
      <c r="P961" s="48"/>
      <c r="Q961" s="48"/>
      <c r="R961" s="48"/>
      <c r="S961" s="48"/>
      <c r="T961" s="48"/>
      <c r="U961" s="48"/>
      <c r="V961" s="48"/>
      <c r="W961" s="48"/>
      <c r="X961" s="48"/>
      <c r="Y961" s="48"/>
      <c r="Z961" s="48"/>
    </row>
    <row r="962" spans="1:26" ht="14.25" customHeight="1" x14ac:dyDescent="0.2">
      <c r="A962" s="55"/>
      <c r="B962" s="48"/>
      <c r="C962" s="48"/>
      <c r="D962" s="56"/>
      <c r="E962" s="48"/>
      <c r="F962" s="48"/>
      <c r="G962" s="48"/>
      <c r="H962" s="48"/>
      <c r="I962" s="48"/>
      <c r="J962" s="48"/>
      <c r="K962" s="48"/>
      <c r="L962" s="48"/>
      <c r="M962" s="48"/>
      <c r="N962" s="48"/>
      <c r="O962" s="48"/>
      <c r="P962" s="48"/>
      <c r="Q962" s="48"/>
      <c r="R962" s="48"/>
      <c r="S962" s="48"/>
      <c r="T962" s="48"/>
      <c r="U962" s="48"/>
      <c r="V962" s="48"/>
      <c r="W962" s="48"/>
      <c r="X962" s="48"/>
      <c r="Y962" s="48"/>
      <c r="Z962" s="48"/>
    </row>
    <row r="963" spans="1:26" ht="14.25" customHeight="1" x14ac:dyDescent="0.2">
      <c r="A963" s="55"/>
      <c r="B963" s="48"/>
      <c r="C963" s="48"/>
      <c r="D963" s="56"/>
      <c r="E963" s="48"/>
      <c r="F963" s="48"/>
      <c r="G963" s="48"/>
      <c r="H963" s="48"/>
      <c r="I963" s="48"/>
      <c r="J963" s="48"/>
      <c r="K963" s="48"/>
      <c r="L963" s="48"/>
      <c r="M963" s="48"/>
      <c r="N963" s="48"/>
      <c r="O963" s="48"/>
      <c r="P963" s="48"/>
      <c r="Q963" s="48"/>
      <c r="R963" s="48"/>
      <c r="S963" s="48"/>
      <c r="T963" s="48"/>
      <c r="U963" s="48"/>
      <c r="V963" s="48"/>
      <c r="W963" s="48"/>
      <c r="X963" s="48"/>
      <c r="Y963" s="48"/>
      <c r="Z963" s="48"/>
    </row>
    <row r="964" spans="1:26" ht="14.25" customHeight="1" x14ac:dyDescent="0.2">
      <c r="A964" s="55"/>
      <c r="B964" s="48"/>
      <c r="C964" s="48"/>
      <c r="D964" s="56"/>
      <c r="E964" s="48"/>
      <c r="F964" s="48"/>
      <c r="G964" s="48"/>
      <c r="H964" s="48"/>
      <c r="I964" s="48"/>
      <c r="J964" s="48"/>
      <c r="K964" s="48"/>
      <c r="L964" s="48"/>
      <c r="M964" s="48"/>
      <c r="N964" s="48"/>
      <c r="O964" s="48"/>
      <c r="P964" s="48"/>
      <c r="Q964" s="48"/>
      <c r="R964" s="48"/>
      <c r="S964" s="48"/>
      <c r="T964" s="48"/>
      <c r="U964" s="48"/>
      <c r="V964" s="48"/>
      <c r="W964" s="48"/>
      <c r="X964" s="48"/>
      <c r="Y964" s="48"/>
      <c r="Z964" s="48"/>
    </row>
    <row r="965" spans="1:26" ht="14.25" customHeight="1" x14ac:dyDescent="0.2">
      <c r="A965" s="55"/>
      <c r="B965" s="48"/>
      <c r="C965" s="48"/>
      <c r="D965" s="56"/>
      <c r="E965" s="48"/>
      <c r="F965" s="48"/>
      <c r="G965" s="48"/>
      <c r="H965" s="48"/>
      <c r="I965" s="48"/>
      <c r="J965" s="48"/>
      <c r="K965" s="48"/>
      <c r="L965" s="48"/>
      <c r="M965" s="48"/>
      <c r="N965" s="48"/>
      <c r="O965" s="48"/>
      <c r="P965" s="48"/>
      <c r="Q965" s="48"/>
      <c r="R965" s="48"/>
      <c r="S965" s="48"/>
      <c r="T965" s="48"/>
      <c r="U965" s="48"/>
      <c r="V965" s="48"/>
      <c r="W965" s="48"/>
      <c r="X965" s="48"/>
      <c r="Y965" s="48"/>
      <c r="Z965" s="48"/>
    </row>
    <row r="966" spans="1:26" ht="14.25" customHeight="1" x14ac:dyDescent="0.2">
      <c r="A966" s="55"/>
      <c r="B966" s="48"/>
      <c r="C966" s="48"/>
      <c r="D966" s="56"/>
      <c r="E966" s="48"/>
      <c r="F966" s="48"/>
      <c r="G966" s="48"/>
      <c r="H966" s="48"/>
      <c r="I966" s="48"/>
      <c r="J966" s="48"/>
      <c r="K966" s="48"/>
      <c r="L966" s="48"/>
      <c r="M966" s="48"/>
      <c r="N966" s="48"/>
      <c r="O966" s="48"/>
      <c r="P966" s="48"/>
      <c r="Q966" s="48"/>
      <c r="R966" s="48"/>
      <c r="S966" s="48"/>
      <c r="T966" s="48"/>
      <c r="U966" s="48"/>
      <c r="V966" s="48"/>
      <c r="W966" s="48"/>
      <c r="X966" s="48"/>
      <c r="Y966" s="48"/>
      <c r="Z966" s="48"/>
    </row>
    <row r="967" spans="1:26" ht="14.25" customHeight="1" x14ac:dyDescent="0.2">
      <c r="A967" s="55"/>
      <c r="B967" s="48"/>
      <c r="C967" s="48"/>
      <c r="D967" s="56"/>
      <c r="E967" s="48"/>
      <c r="F967" s="48"/>
      <c r="G967" s="48"/>
      <c r="H967" s="48"/>
      <c r="I967" s="48"/>
      <c r="J967" s="48"/>
      <c r="K967" s="48"/>
      <c r="L967" s="48"/>
      <c r="M967" s="48"/>
      <c r="N967" s="48"/>
      <c r="O967" s="48"/>
      <c r="P967" s="48"/>
      <c r="Q967" s="48"/>
      <c r="R967" s="48"/>
      <c r="S967" s="48"/>
      <c r="T967" s="48"/>
      <c r="U967" s="48"/>
      <c r="V967" s="48"/>
      <c r="W967" s="48"/>
      <c r="X967" s="48"/>
      <c r="Y967" s="48"/>
      <c r="Z967" s="48"/>
    </row>
    <row r="968" spans="1:26" ht="14.25" customHeight="1" x14ac:dyDescent="0.2">
      <c r="A968" s="55"/>
      <c r="B968" s="48"/>
      <c r="C968" s="48"/>
      <c r="D968" s="56"/>
      <c r="E968" s="48"/>
      <c r="F968" s="48"/>
      <c r="G968" s="48"/>
      <c r="H968" s="48"/>
      <c r="I968" s="48"/>
      <c r="J968" s="48"/>
      <c r="K968" s="48"/>
      <c r="L968" s="48"/>
      <c r="M968" s="48"/>
      <c r="N968" s="48"/>
      <c r="O968" s="48"/>
      <c r="P968" s="48"/>
      <c r="Q968" s="48"/>
      <c r="R968" s="48"/>
      <c r="S968" s="48"/>
      <c r="T968" s="48"/>
      <c r="U968" s="48"/>
      <c r="V968" s="48"/>
      <c r="W968" s="48"/>
      <c r="X968" s="48"/>
      <c r="Y968" s="48"/>
      <c r="Z968" s="48"/>
    </row>
    <row r="969" spans="1:26" ht="14.25" customHeight="1" x14ac:dyDescent="0.2">
      <c r="A969" s="55"/>
      <c r="B969" s="48"/>
      <c r="C969" s="48"/>
      <c r="D969" s="56"/>
      <c r="E969" s="48"/>
      <c r="F969" s="48"/>
      <c r="G969" s="48"/>
      <c r="H969" s="48"/>
      <c r="I969" s="48"/>
      <c r="J969" s="48"/>
      <c r="K969" s="48"/>
      <c r="L969" s="48"/>
      <c r="M969" s="48"/>
      <c r="N969" s="48"/>
      <c r="O969" s="48"/>
      <c r="P969" s="48"/>
      <c r="Q969" s="48"/>
      <c r="R969" s="48"/>
      <c r="S969" s="48"/>
      <c r="T969" s="48"/>
      <c r="U969" s="48"/>
      <c r="V969" s="48"/>
      <c r="W969" s="48"/>
      <c r="X969" s="48"/>
      <c r="Y969" s="48"/>
      <c r="Z969" s="48"/>
    </row>
    <row r="970" spans="1:26" ht="14.25" customHeight="1" x14ac:dyDescent="0.2">
      <c r="A970" s="55"/>
      <c r="B970" s="48"/>
      <c r="C970" s="48"/>
      <c r="D970" s="56"/>
      <c r="E970" s="48"/>
      <c r="F970" s="48"/>
      <c r="G970" s="48"/>
      <c r="H970" s="48"/>
      <c r="I970" s="48"/>
      <c r="J970" s="48"/>
      <c r="K970" s="48"/>
      <c r="L970" s="48"/>
      <c r="M970" s="48"/>
      <c r="N970" s="48"/>
      <c r="O970" s="48"/>
      <c r="P970" s="48"/>
      <c r="Q970" s="48"/>
      <c r="R970" s="48"/>
      <c r="S970" s="48"/>
      <c r="T970" s="48"/>
      <c r="U970" s="48"/>
      <c r="V970" s="48"/>
      <c r="W970" s="48"/>
      <c r="X970" s="48"/>
      <c r="Y970" s="48"/>
      <c r="Z970" s="48"/>
    </row>
    <row r="971" spans="1:26" ht="14.25" customHeight="1" x14ac:dyDescent="0.2">
      <c r="A971" s="55"/>
      <c r="B971" s="48"/>
      <c r="C971" s="48"/>
      <c r="D971" s="56"/>
      <c r="E971" s="48"/>
      <c r="F971" s="48"/>
      <c r="G971" s="48"/>
      <c r="H971" s="48"/>
      <c r="I971" s="48"/>
      <c r="J971" s="48"/>
      <c r="K971" s="48"/>
      <c r="L971" s="48"/>
      <c r="M971" s="48"/>
      <c r="N971" s="48"/>
      <c r="O971" s="48"/>
      <c r="P971" s="48"/>
      <c r="Q971" s="48"/>
      <c r="R971" s="48"/>
      <c r="S971" s="48"/>
      <c r="T971" s="48"/>
      <c r="U971" s="48"/>
      <c r="V971" s="48"/>
      <c r="W971" s="48"/>
      <c r="X971" s="48"/>
      <c r="Y971" s="48"/>
      <c r="Z971" s="48"/>
    </row>
    <row r="972" spans="1:26" ht="14.25" customHeight="1" x14ac:dyDescent="0.2">
      <c r="A972" s="55"/>
      <c r="B972" s="48"/>
      <c r="C972" s="48"/>
      <c r="D972" s="56"/>
      <c r="E972" s="48"/>
      <c r="F972" s="48"/>
      <c r="G972" s="48"/>
      <c r="H972" s="48"/>
      <c r="I972" s="48"/>
      <c r="J972" s="48"/>
      <c r="K972" s="48"/>
      <c r="L972" s="48"/>
      <c r="M972" s="48"/>
      <c r="N972" s="48"/>
      <c r="O972" s="48"/>
      <c r="P972" s="48"/>
      <c r="Q972" s="48"/>
      <c r="R972" s="48"/>
      <c r="S972" s="48"/>
      <c r="T972" s="48"/>
      <c r="U972" s="48"/>
      <c r="V972" s="48"/>
      <c r="W972" s="48"/>
      <c r="X972" s="48"/>
      <c r="Y972" s="48"/>
      <c r="Z972" s="48"/>
    </row>
    <row r="973" spans="1:26" ht="14.25" customHeight="1" x14ac:dyDescent="0.2">
      <c r="A973" s="55"/>
      <c r="B973" s="48"/>
      <c r="C973" s="48"/>
      <c r="D973" s="56"/>
      <c r="E973" s="48"/>
      <c r="F973" s="48"/>
      <c r="G973" s="48"/>
      <c r="H973" s="48"/>
      <c r="I973" s="48"/>
      <c r="J973" s="48"/>
      <c r="K973" s="48"/>
      <c r="L973" s="48"/>
      <c r="M973" s="48"/>
      <c r="N973" s="48"/>
      <c r="O973" s="48"/>
      <c r="P973" s="48"/>
      <c r="Q973" s="48"/>
      <c r="R973" s="48"/>
      <c r="S973" s="48"/>
      <c r="T973" s="48"/>
      <c r="U973" s="48"/>
      <c r="V973" s="48"/>
      <c r="W973" s="48"/>
      <c r="X973" s="48"/>
      <c r="Y973" s="48"/>
      <c r="Z973" s="48"/>
    </row>
    <row r="974" spans="1:26" ht="14.25" customHeight="1" x14ac:dyDescent="0.2">
      <c r="A974" s="55"/>
      <c r="B974" s="48"/>
      <c r="C974" s="48"/>
      <c r="D974" s="56"/>
      <c r="E974" s="48"/>
      <c r="F974" s="48"/>
      <c r="G974" s="48"/>
      <c r="H974" s="48"/>
      <c r="I974" s="48"/>
      <c r="J974" s="48"/>
      <c r="K974" s="48"/>
      <c r="L974" s="48"/>
      <c r="M974" s="48"/>
      <c r="N974" s="48"/>
      <c r="O974" s="48"/>
      <c r="P974" s="48"/>
      <c r="Q974" s="48"/>
      <c r="R974" s="48"/>
      <c r="S974" s="48"/>
      <c r="T974" s="48"/>
      <c r="U974" s="48"/>
      <c r="V974" s="48"/>
      <c r="W974" s="48"/>
      <c r="X974" s="48"/>
      <c r="Y974" s="48"/>
      <c r="Z974" s="48"/>
    </row>
    <row r="975" spans="1:26" ht="14.25" customHeight="1" x14ac:dyDescent="0.2">
      <c r="A975" s="55"/>
      <c r="B975" s="48"/>
      <c r="C975" s="48"/>
      <c r="D975" s="56"/>
      <c r="E975" s="48"/>
      <c r="F975" s="48"/>
      <c r="G975" s="48"/>
      <c r="H975" s="48"/>
      <c r="I975" s="48"/>
      <c r="J975" s="48"/>
      <c r="K975" s="48"/>
      <c r="L975" s="48"/>
      <c r="M975" s="48"/>
      <c r="N975" s="48"/>
      <c r="O975" s="48"/>
      <c r="P975" s="48"/>
      <c r="Q975" s="48"/>
      <c r="R975" s="48"/>
      <c r="S975" s="48"/>
      <c r="T975" s="48"/>
      <c r="U975" s="48"/>
      <c r="V975" s="48"/>
      <c r="W975" s="48"/>
      <c r="X975" s="48"/>
      <c r="Y975" s="48"/>
      <c r="Z975" s="48"/>
    </row>
    <row r="976" spans="1:26" ht="14.25" customHeight="1" x14ac:dyDescent="0.2">
      <c r="A976" s="55"/>
      <c r="B976" s="48"/>
      <c r="C976" s="48"/>
      <c r="D976" s="56"/>
      <c r="E976" s="48"/>
      <c r="F976" s="48"/>
      <c r="G976" s="48"/>
      <c r="H976" s="48"/>
      <c r="I976" s="48"/>
      <c r="J976" s="48"/>
      <c r="K976" s="48"/>
      <c r="L976" s="48"/>
      <c r="M976" s="48"/>
      <c r="N976" s="48"/>
      <c r="O976" s="48"/>
      <c r="P976" s="48"/>
      <c r="Q976" s="48"/>
      <c r="R976" s="48"/>
      <c r="S976" s="48"/>
      <c r="T976" s="48"/>
      <c r="U976" s="48"/>
      <c r="V976" s="48"/>
      <c r="W976" s="48"/>
      <c r="X976" s="48"/>
      <c r="Y976" s="48"/>
      <c r="Z976" s="48"/>
    </row>
    <row r="977" spans="1:26" ht="14.25" customHeight="1" x14ac:dyDescent="0.2">
      <c r="A977" s="55"/>
      <c r="B977" s="48"/>
      <c r="C977" s="48"/>
      <c r="D977" s="56"/>
      <c r="E977" s="48"/>
      <c r="F977" s="48"/>
      <c r="G977" s="48"/>
      <c r="H977" s="48"/>
      <c r="I977" s="48"/>
      <c r="J977" s="48"/>
      <c r="K977" s="48"/>
      <c r="L977" s="48"/>
      <c r="M977" s="48"/>
      <c r="N977" s="48"/>
      <c r="O977" s="48"/>
      <c r="P977" s="48"/>
      <c r="Q977" s="48"/>
      <c r="R977" s="48"/>
      <c r="S977" s="48"/>
      <c r="T977" s="48"/>
      <c r="U977" s="48"/>
      <c r="V977" s="48"/>
      <c r="W977" s="48"/>
      <c r="X977" s="48"/>
      <c r="Y977" s="48"/>
      <c r="Z977" s="48"/>
    </row>
    <row r="978" spans="1:26" ht="14.25" customHeight="1" x14ac:dyDescent="0.2">
      <c r="A978" s="55"/>
      <c r="B978" s="48"/>
      <c r="C978" s="48"/>
      <c r="D978" s="56"/>
      <c r="E978" s="48"/>
      <c r="F978" s="48"/>
      <c r="G978" s="48"/>
      <c r="H978" s="48"/>
      <c r="I978" s="48"/>
      <c r="J978" s="48"/>
      <c r="K978" s="48"/>
      <c r="L978" s="48"/>
      <c r="M978" s="48"/>
      <c r="N978" s="48"/>
      <c r="O978" s="48"/>
      <c r="P978" s="48"/>
      <c r="Q978" s="48"/>
      <c r="R978" s="48"/>
      <c r="S978" s="48"/>
      <c r="T978" s="48"/>
      <c r="U978" s="48"/>
      <c r="V978" s="48"/>
      <c r="W978" s="48"/>
      <c r="X978" s="48"/>
      <c r="Y978" s="48"/>
      <c r="Z978" s="48"/>
    </row>
    <row r="979" spans="1:26" ht="14.25" customHeight="1" x14ac:dyDescent="0.2">
      <c r="A979" s="55"/>
      <c r="B979" s="48"/>
      <c r="C979" s="48"/>
      <c r="D979" s="56"/>
      <c r="E979" s="48"/>
      <c r="F979" s="48"/>
      <c r="G979" s="48"/>
      <c r="H979" s="48"/>
      <c r="I979" s="48"/>
      <c r="J979" s="48"/>
      <c r="K979" s="48"/>
      <c r="L979" s="48"/>
      <c r="M979" s="48"/>
      <c r="N979" s="48"/>
      <c r="O979" s="48"/>
      <c r="P979" s="48"/>
      <c r="Q979" s="48"/>
      <c r="R979" s="48"/>
      <c r="S979" s="48"/>
      <c r="T979" s="48"/>
      <c r="U979" s="48"/>
      <c r="V979" s="48"/>
      <c r="W979" s="48"/>
      <c r="X979" s="48"/>
      <c r="Y979" s="48"/>
      <c r="Z979" s="48"/>
    </row>
    <row r="980" spans="1:26" ht="14.25" customHeight="1" x14ac:dyDescent="0.2">
      <c r="A980" s="55"/>
      <c r="B980" s="48"/>
      <c r="C980" s="48"/>
      <c r="D980" s="56"/>
      <c r="E980" s="48"/>
      <c r="F980" s="48"/>
      <c r="G980" s="48"/>
      <c r="H980" s="48"/>
      <c r="I980" s="48"/>
      <c r="J980" s="48"/>
      <c r="K980" s="48"/>
      <c r="L980" s="48"/>
      <c r="M980" s="48"/>
      <c r="N980" s="48"/>
      <c r="O980" s="48"/>
      <c r="P980" s="48"/>
      <c r="Q980" s="48"/>
      <c r="R980" s="48"/>
      <c r="S980" s="48"/>
      <c r="T980" s="48"/>
      <c r="U980" s="48"/>
      <c r="V980" s="48"/>
      <c r="W980" s="48"/>
      <c r="X980" s="48"/>
      <c r="Y980" s="48"/>
      <c r="Z980" s="48"/>
    </row>
    <row r="981" spans="1:26" ht="14.25" customHeight="1" x14ac:dyDescent="0.2">
      <c r="A981" s="55"/>
      <c r="B981" s="48"/>
      <c r="C981" s="48"/>
      <c r="D981" s="56"/>
      <c r="E981" s="48"/>
      <c r="F981" s="48"/>
      <c r="G981" s="48"/>
      <c r="H981" s="48"/>
      <c r="I981" s="48"/>
      <c r="J981" s="48"/>
      <c r="K981" s="48"/>
      <c r="L981" s="48"/>
      <c r="M981" s="48"/>
      <c r="N981" s="48"/>
      <c r="O981" s="48"/>
      <c r="P981" s="48"/>
      <c r="Q981" s="48"/>
      <c r="R981" s="48"/>
      <c r="S981" s="48"/>
      <c r="T981" s="48"/>
      <c r="U981" s="48"/>
      <c r="V981" s="48"/>
      <c r="W981" s="48"/>
      <c r="X981" s="48"/>
      <c r="Y981" s="48"/>
      <c r="Z981" s="48"/>
    </row>
    <row r="982" spans="1:26" ht="14.25" customHeight="1" x14ac:dyDescent="0.2">
      <c r="A982" s="55"/>
      <c r="B982" s="48"/>
      <c r="C982" s="48"/>
      <c r="D982" s="56"/>
      <c r="E982" s="48"/>
      <c r="F982" s="48"/>
      <c r="G982" s="48"/>
      <c r="H982" s="48"/>
      <c r="I982" s="48"/>
      <c r="J982" s="48"/>
      <c r="K982" s="48"/>
      <c r="L982" s="48"/>
      <c r="M982" s="48"/>
      <c r="N982" s="48"/>
      <c r="O982" s="48"/>
      <c r="P982" s="48"/>
      <c r="Q982" s="48"/>
      <c r="R982" s="48"/>
      <c r="S982" s="48"/>
      <c r="T982" s="48"/>
      <c r="U982" s="48"/>
      <c r="V982" s="48"/>
      <c r="W982" s="48"/>
      <c r="X982" s="48"/>
      <c r="Y982" s="48"/>
      <c r="Z982" s="48"/>
    </row>
    <row r="983" spans="1:26" ht="14.25" customHeight="1" x14ac:dyDescent="0.2">
      <c r="A983" s="55"/>
      <c r="B983" s="48"/>
      <c r="C983" s="48"/>
      <c r="D983" s="56"/>
      <c r="E983" s="48"/>
      <c r="F983" s="48"/>
      <c r="G983" s="48"/>
      <c r="H983" s="48"/>
      <c r="I983" s="48"/>
      <c r="J983" s="48"/>
      <c r="K983" s="48"/>
      <c r="L983" s="48"/>
      <c r="M983" s="48"/>
      <c r="N983" s="48"/>
      <c r="O983" s="48"/>
      <c r="P983" s="48"/>
      <c r="Q983" s="48"/>
      <c r="R983" s="48"/>
      <c r="S983" s="48"/>
      <c r="T983" s="48"/>
      <c r="U983" s="48"/>
      <c r="V983" s="48"/>
      <c r="W983" s="48"/>
      <c r="X983" s="48"/>
      <c r="Y983" s="48"/>
      <c r="Z983" s="48"/>
    </row>
    <row r="984" spans="1:26" ht="14.25" customHeight="1" x14ac:dyDescent="0.2">
      <c r="A984" s="55"/>
      <c r="B984" s="48"/>
      <c r="C984" s="48"/>
      <c r="D984" s="56"/>
      <c r="E984" s="48"/>
      <c r="F984" s="48"/>
      <c r="G984" s="48"/>
      <c r="H984" s="48"/>
      <c r="I984" s="48"/>
      <c r="J984" s="48"/>
      <c r="K984" s="48"/>
      <c r="L984" s="48"/>
      <c r="M984" s="48"/>
      <c r="N984" s="48"/>
      <c r="O984" s="48"/>
      <c r="P984" s="48"/>
      <c r="Q984" s="48"/>
      <c r="R984" s="48"/>
      <c r="S984" s="48"/>
      <c r="T984" s="48"/>
      <c r="U984" s="48"/>
      <c r="V984" s="48"/>
      <c r="W984" s="48"/>
      <c r="X984" s="48"/>
      <c r="Y984" s="48"/>
      <c r="Z984" s="48"/>
    </row>
    <row r="985" spans="1:26" ht="14.25" customHeight="1" x14ac:dyDescent="0.2">
      <c r="A985" s="55"/>
      <c r="B985" s="48"/>
      <c r="C985" s="48"/>
      <c r="D985" s="56"/>
      <c r="E985" s="48"/>
      <c r="F985" s="48"/>
      <c r="G985" s="48"/>
      <c r="H985" s="48"/>
      <c r="I985" s="48"/>
      <c r="J985" s="48"/>
      <c r="K985" s="48"/>
      <c r="L985" s="48"/>
      <c r="M985" s="48"/>
      <c r="N985" s="48"/>
      <c r="O985" s="48"/>
      <c r="P985" s="48"/>
      <c r="Q985" s="48"/>
      <c r="R985" s="48"/>
      <c r="S985" s="48"/>
      <c r="T985" s="48"/>
      <c r="U985" s="48"/>
      <c r="V985" s="48"/>
      <c r="W985" s="48"/>
      <c r="X985" s="48"/>
      <c r="Y985" s="48"/>
      <c r="Z985" s="48"/>
    </row>
    <row r="986" spans="1:26" ht="14.25" customHeight="1" x14ac:dyDescent="0.2">
      <c r="A986" s="55"/>
      <c r="B986" s="48"/>
      <c r="C986" s="48"/>
      <c r="D986" s="56"/>
      <c r="E986" s="48"/>
      <c r="F986" s="48"/>
      <c r="G986" s="48"/>
      <c r="H986" s="48"/>
      <c r="I986" s="48"/>
      <c r="J986" s="48"/>
      <c r="K986" s="48"/>
      <c r="L986" s="48"/>
      <c r="M986" s="48"/>
      <c r="N986" s="48"/>
      <c r="O986" s="48"/>
      <c r="P986" s="48"/>
      <c r="Q986" s="48"/>
      <c r="R986" s="48"/>
      <c r="S986" s="48"/>
      <c r="T986" s="48"/>
      <c r="U986" s="48"/>
      <c r="V986" s="48"/>
      <c r="W986" s="48"/>
      <c r="X986" s="48"/>
      <c r="Y986" s="48"/>
      <c r="Z986" s="48"/>
    </row>
    <row r="987" spans="1:26" ht="14.25" customHeight="1" x14ac:dyDescent="0.2">
      <c r="A987" s="55"/>
      <c r="B987" s="48"/>
      <c r="C987" s="48"/>
      <c r="D987" s="56"/>
      <c r="E987" s="48"/>
      <c r="F987" s="48"/>
      <c r="G987" s="48"/>
      <c r="H987" s="48"/>
      <c r="I987" s="48"/>
      <c r="J987" s="48"/>
      <c r="K987" s="48"/>
      <c r="L987" s="48"/>
      <c r="M987" s="48"/>
      <c r="N987" s="48"/>
      <c r="O987" s="48"/>
      <c r="P987" s="48"/>
      <c r="Q987" s="48"/>
      <c r="R987" s="48"/>
      <c r="S987" s="48"/>
      <c r="T987" s="48"/>
      <c r="U987" s="48"/>
      <c r="V987" s="48"/>
      <c r="W987" s="48"/>
      <c r="X987" s="48"/>
      <c r="Y987" s="48"/>
      <c r="Z987" s="48"/>
    </row>
    <row r="988" spans="1:26" ht="14.25" customHeight="1" x14ac:dyDescent="0.2">
      <c r="A988" s="55"/>
      <c r="B988" s="48"/>
      <c r="C988" s="48"/>
      <c r="D988" s="56"/>
      <c r="E988" s="48"/>
      <c r="F988" s="48"/>
      <c r="G988" s="48"/>
      <c r="H988" s="48"/>
      <c r="I988" s="48"/>
      <c r="J988" s="48"/>
      <c r="K988" s="48"/>
      <c r="L988" s="48"/>
      <c r="M988" s="48"/>
      <c r="N988" s="48"/>
      <c r="O988" s="48"/>
      <c r="P988" s="48"/>
      <c r="Q988" s="48"/>
      <c r="R988" s="48"/>
      <c r="S988" s="48"/>
      <c r="T988" s="48"/>
      <c r="U988" s="48"/>
      <c r="V988" s="48"/>
      <c r="W988" s="48"/>
      <c r="X988" s="48"/>
      <c r="Y988" s="48"/>
      <c r="Z988" s="48"/>
    </row>
    <row r="989" spans="1:26" ht="14.25" customHeight="1" x14ac:dyDescent="0.2">
      <c r="A989" s="55"/>
      <c r="B989" s="48"/>
      <c r="C989" s="48"/>
      <c r="D989" s="56"/>
      <c r="E989" s="48"/>
      <c r="F989" s="48"/>
      <c r="G989" s="48"/>
      <c r="H989" s="48"/>
      <c r="I989" s="48"/>
      <c r="J989" s="48"/>
      <c r="K989" s="48"/>
      <c r="L989" s="48"/>
      <c r="M989" s="48"/>
      <c r="N989" s="48"/>
      <c r="O989" s="48"/>
      <c r="P989" s="48"/>
      <c r="Q989" s="48"/>
      <c r="R989" s="48"/>
      <c r="S989" s="48"/>
      <c r="T989" s="48"/>
      <c r="U989" s="48"/>
      <c r="V989" s="48"/>
      <c r="W989" s="48"/>
      <c r="X989" s="48"/>
      <c r="Y989" s="48"/>
      <c r="Z989" s="48"/>
    </row>
    <row r="990" spans="1:26" ht="14.25" customHeight="1" x14ac:dyDescent="0.2">
      <c r="A990" s="55"/>
      <c r="B990" s="48"/>
      <c r="C990" s="48"/>
      <c r="D990" s="56"/>
      <c r="E990" s="48"/>
      <c r="F990" s="48"/>
      <c r="G990" s="48"/>
      <c r="H990" s="48"/>
      <c r="I990" s="48"/>
      <c r="J990" s="48"/>
      <c r="K990" s="48"/>
      <c r="L990" s="48"/>
      <c r="M990" s="48"/>
      <c r="N990" s="48"/>
      <c r="O990" s="48"/>
      <c r="P990" s="48"/>
      <c r="Q990" s="48"/>
      <c r="R990" s="48"/>
      <c r="S990" s="48"/>
      <c r="T990" s="48"/>
      <c r="U990" s="48"/>
      <c r="V990" s="48"/>
      <c r="W990" s="48"/>
      <c r="X990" s="48"/>
      <c r="Y990" s="48"/>
      <c r="Z990" s="48"/>
    </row>
    <row r="991" spans="1:26" ht="14.25" customHeight="1" x14ac:dyDescent="0.2">
      <c r="A991" s="55"/>
      <c r="B991" s="48"/>
      <c r="C991" s="48"/>
      <c r="D991" s="56"/>
      <c r="E991" s="48"/>
      <c r="F991" s="48"/>
      <c r="G991" s="48"/>
      <c r="H991" s="48"/>
      <c r="I991" s="48"/>
      <c r="J991" s="48"/>
      <c r="K991" s="48"/>
      <c r="L991" s="48"/>
      <c r="M991" s="48"/>
      <c r="N991" s="48"/>
      <c r="O991" s="48"/>
      <c r="P991" s="48"/>
      <c r="Q991" s="48"/>
      <c r="R991" s="48"/>
      <c r="S991" s="48"/>
      <c r="T991" s="48"/>
      <c r="U991" s="48"/>
      <c r="V991" s="48"/>
      <c r="W991" s="48"/>
      <c r="X991" s="48"/>
      <c r="Y991" s="48"/>
      <c r="Z991" s="48"/>
    </row>
    <row r="992" spans="1:26" ht="14.25" customHeight="1" x14ac:dyDescent="0.2">
      <c r="A992" s="55"/>
      <c r="B992" s="48"/>
      <c r="C992" s="48"/>
      <c r="D992" s="56"/>
      <c r="E992" s="48"/>
      <c r="F992" s="48"/>
      <c r="G992" s="48"/>
      <c r="H992" s="48"/>
      <c r="I992" s="48"/>
      <c r="J992" s="48"/>
      <c r="K992" s="48"/>
      <c r="L992" s="48"/>
      <c r="M992" s="48"/>
      <c r="N992" s="48"/>
      <c r="O992" s="48"/>
      <c r="P992" s="48"/>
      <c r="Q992" s="48"/>
      <c r="R992" s="48"/>
      <c r="S992" s="48"/>
      <c r="T992" s="48"/>
      <c r="U992" s="48"/>
      <c r="V992" s="48"/>
      <c r="W992" s="48"/>
      <c r="X992" s="48"/>
      <c r="Y992" s="48"/>
      <c r="Z992" s="48"/>
    </row>
    <row r="993" spans="1:26" ht="14.25" customHeight="1" x14ac:dyDescent="0.2">
      <c r="A993" s="55"/>
      <c r="B993" s="48"/>
      <c r="C993" s="48"/>
      <c r="D993" s="56"/>
      <c r="E993" s="48"/>
      <c r="F993" s="48"/>
      <c r="G993" s="48"/>
      <c r="H993" s="48"/>
      <c r="I993" s="48"/>
      <c r="J993" s="48"/>
      <c r="K993" s="48"/>
      <c r="L993" s="48"/>
      <c r="M993" s="48"/>
      <c r="N993" s="48"/>
      <c r="O993" s="48"/>
      <c r="P993" s="48"/>
      <c r="Q993" s="48"/>
      <c r="R993" s="48"/>
      <c r="S993" s="48"/>
      <c r="T993" s="48"/>
      <c r="U993" s="48"/>
      <c r="V993" s="48"/>
      <c r="W993" s="48"/>
      <c r="X993" s="48"/>
      <c r="Y993" s="48"/>
      <c r="Z993" s="48"/>
    </row>
    <row r="994" spans="1:26" ht="14.25" customHeight="1" x14ac:dyDescent="0.2">
      <c r="A994" s="55"/>
      <c r="B994" s="48"/>
      <c r="C994" s="48"/>
      <c r="D994" s="56"/>
      <c r="E994" s="48"/>
      <c r="F994" s="48"/>
      <c r="G994" s="48"/>
      <c r="H994" s="48"/>
      <c r="I994" s="48"/>
      <c r="J994" s="48"/>
      <c r="K994" s="48"/>
      <c r="L994" s="48"/>
      <c r="M994" s="48"/>
      <c r="N994" s="48"/>
      <c r="O994" s="48"/>
      <c r="P994" s="48"/>
      <c r="Q994" s="48"/>
      <c r="R994" s="48"/>
      <c r="S994" s="48"/>
      <c r="T994" s="48"/>
      <c r="U994" s="48"/>
      <c r="V994" s="48"/>
      <c r="W994" s="48"/>
      <c r="X994" s="48"/>
      <c r="Y994" s="48"/>
      <c r="Z994" s="48"/>
    </row>
    <row r="995" spans="1:26" ht="14.25" customHeight="1" x14ac:dyDescent="0.2">
      <c r="A995" s="55"/>
      <c r="B995" s="48"/>
      <c r="C995" s="48"/>
      <c r="D995" s="56"/>
      <c r="E995" s="48"/>
      <c r="F995" s="48"/>
      <c r="G995" s="48"/>
      <c r="H995" s="48"/>
      <c r="I995" s="48"/>
      <c r="J995" s="48"/>
      <c r="K995" s="48"/>
      <c r="L995" s="48"/>
      <c r="M995" s="48"/>
      <c r="N995" s="48"/>
      <c r="O995" s="48"/>
      <c r="P995" s="48"/>
      <c r="Q995" s="48"/>
      <c r="R995" s="48"/>
      <c r="S995" s="48"/>
      <c r="T995" s="48"/>
      <c r="U995" s="48"/>
      <c r="V995" s="48"/>
      <c r="W995" s="48"/>
      <c r="X995" s="48"/>
      <c r="Y995" s="48"/>
      <c r="Z995" s="48"/>
    </row>
    <row r="996" spans="1:26" ht="14.25" customHeight="1" x14ac:dyDescent="0.2">
      <c r="A996" s="55"/>
      <c r="B996" s="48"/>
      <c r="C996" s="48"/>
      <c r="D996" s="56"/>
      <c r="E996" s="48"/>
      <c r="F996" s="48"/>
      <c r="G996" s="48"/>
      <c r="H996" s="48"/>
      <c r="I996" s="48"/>
      <c r="J996" s="48"/>
      <c r="K996" s="48"/>
      <c r="L996" s="48"/>
      <c r="M996" s="48"/>
      <c r="N996" s="48"/>
      <c r="O996" s="48"/>
      <c r="P996" s="48"/>
      <c r="Q996" s="48"/>
      <c r="R996" s="48"/>
      <c r="S996" s="48"/>
      <c r="T996" s="48"/>
      <c r="U996" s="48"/>
      <c r="V996" s="48"/>
      <c r="W996" s="48"/>
      <c r="X996" s="48"/>
      <c r="Y996" s="48"/>
      <c r="Z996" s="48"/>
    </row>
    <row r="997" spans="1:26" ht="14.25" customHeight="1" x14ac:dyDescent="0.2">
      <c r="A997" s="55"/>
      <c r="B997" s="48"/>
      <c r="C997" s="48"/>
      <c r="D997" s="56"/>
      <c r="E997" s="48"/>
      <c r="F997" s="48"/>
      <c r="G997" s="48"/>
      <c r="H997" s="48"/>
      <c r="I997" s="48"/>
      <c r="J997" s="48"/>
      <c r="K997" s="48"/>
      <c r="L997" s="48"/>
      <c r="M997" s="48"/>
      <c r="N997" s="48"/>
      <c r="O997" s="48"/>
      <c r="P997" s="48"/>
      <c r="Q997" s="48"/>
      <c r="R997" s="48"/>
      <c r="S997" s="48"/>
      <c r="T997" s="48"/>
      <c r="U997" s="48"/>
      <c r="V997" s="48"/>
      <c r="W997" s="48"/>
      <c r="X997" s="48"/>
      <c r="Y997" s="48"/>
      <c r="Z997" s="48"/>
    </row>
    <row r="998" spans="1:26" ht="14.25" customHeight="1" x14ac:dyDescent="0.2">
      <c r="A998" s="55"/>
      <c r="B998" s="48"/>
      <c r="C998" s="48"/>
      <c r="D998" s="56"/>
      <c r="E998" s="48"/>
      <c r="F998" s="48"/>
      <c r="G998" s="48"/>
      <c r="H998" s="48"/>
      <c r="I998" s="48"/>
      <c r="J998" s="48"/>
      <c r="K998" s="48"/>
      <c r="L998" s="48"/>
      <c r="M998" s="48"/>
      <c r="N998" s="48"/>
      <c r="O998" s="48"/>
      <c r="P998" s="48"/>
      <c r="Q998" s="48"/>
      <c r="R998" s="48"/>
      <c r="S998" s="48"/>
      <c r="T998" s="48"/>
      <c r="U998" s="48"/>
      <c r="V998" s="48"/>
      <c r="W998" s="48"/>
      <c r="X998" s="48"/>
      <c r="Y998" s="48"/>
      <c r="Z998" s="48"/>
    </row>
    <row r="999" spans="1:26" ht="14.25" customHeight="1" x14ac:dyDescent="0.2">
      <c r="A999" s="55"/>
      <c r="B999" s="48"/>
      <c r="C999" s="48"/>
      <c r="D999" s="56"/>
      <c r="E999" s="48"/>
      <c r="F999" s="48"/>
      <c r="G999" s="48"/>
      <c r="H999" s="48"/>
      <c r="I999" s="48"/>
      <c r="J999" s="48"/>
      <c r="K999" s="48"/>
      <c r="L999" s="48"/>
      <c r="M999" s="48"/>
      <c r="N999" s="48"/>
      <c r="O999" s="48"/>
      <c r="P999" s="48"/>
      <c r="Q999" s="48"/>
      <c r="R999" s="48"/>
      <c r="S999" s="48"/>
      <c r="T999" s="48"/>
      <c r="U999" s="48"/>
      <c r="V999" s="48"/>
      <c r="W999" s="48"/>
      <c r="X999" s="48"/>
      <c r="Y999" s="48"/>
      <c r="Z999" s="48"/>
    </row>
    <row r="1000" spans="1:26" ht="14.25" customHeight="1" x14ac:dyDescent="0.2">
      <c r="A1000" s="55"/>
      <c r="B1000" s="48"/>
      <c r="C1000" s="48"/>
      <c r="D1000" s="56"/>
      <c r="E1000" s="48"/>
      <c r="F1000" s="48"/>
      <c r="G1000" s="48"/>
      <c r="H1000" s="48"/>
      <c r="I1000" s="48"/>
      <c r="J1000" s="48"/>
      <c r="K1000" s="48"/>
      <c r="L1000" s="48"/>
      <c r="M1000" s="48"/>
      <c r="N1000" s="48"/>
      <c r="O1000" s="48"/>
      <c r="P1000" s="48"/>
      <c r="Q1000" s="48"/>
      <c r="R1000" s="48"/>
      <c r="S1000" s="48"/>
      <c r="T1000" s="48"/>
      <c r="U1000" s="48"/>
      <c r="V1000" s="48"/>
      <c r="W1000" s="48"/>
      <c r="X1000" s="48"/>
      <c r="Y1000" s="48"/>
      <c r="Z1000" s="48"/>
    </row>
    <row r="1001" spans="1:26" ht="14.25" customHeight="1" x14ac:dyDescent="0.2">
      <c r="A1001" s="55"/>
      <c r="B1001" s="48"/>
      <c r="C1001" s="48"/>
      <c r="D1001" s="56"/>
      <c r="E1001" s="48"/>
      <c r="F1001" s="48"/>
      <c r="G1001" s="48"/>
      <c r="H1001" s="48"/>
      <c r="I1001" s="48"/>
      <c r="J1001" s="48"/>
      <c r="K1001" s="48"/>
      <c r="L1001" s="48"/>
      <c r="M1001" s="48"/>
      <c r="N1001" s="48"/>
      <c r="O1001" s="48"/>
      <c r="P1001" s="48"/>
      <c r="Q1001" s="48"/>
      <c r="R1001" s="48"/>
      <c r="S1001" s="48"/>
      <c r="T1001" s="48"/>
      <c r="U1001" s="48"/>
      <c r="V1001" s="48"/>
      <c r="W1001" s="48"/>
      <c r="X1001" s="48"/>
      <c r="Y1001" s="48"/>
      <c r="Z1001" s="48"/>
    </row>
    <row r="1002" spans="1:26" ht="14.25" customHeight="1" x14ac:dyDescent="0.2">
      <c r="A1002" s="55"/>
      <c r="B1002" s="48"/>
      <c r="C1002" s="48"/>
      <c r="D1002" s="56"/>
      <c r="E1002" s="48"/>
      <c r="F1002" s="48"/>
      <c r="G1002" s="48"/>
      <c r="H1002" s="48"/>
      <c r="I1002" s="48"/>
      <c r="J1002" s="48"/>
      <c r="K1002" s="48"/>
      <c r="L1002" s="48"/>
      <c r="M1002" s="48"/>
      <c r="N1002" s="48"/>
      <c r="O1002" s="48"/>
      <c r="P1002" s="48"/>
      <c r="Q1002" s="48"/>
      <c r="R1002" s="48"/>
      <c r="S1002" s="48"/>
      <c r="T1002" s="48"/>
      <c r="U1002" s="48"/>
      <c r="V1002" s="48"/>
      <c r="W1002" s="48"/>
      <c r="X1002" s="48"/>
      <c r="Y1002" s="48"/>
      <c r="Z1002" s="48"/>
    </row>
    <row r="1003" spans="1:26" ht="14.25" customHeight="1" x14ac:dyDescent="0.2">
      <c r="A1003" s="55"/>
      <c r="B1003" s="48"/>
      <c r="C1003" s="48"/>
      <c r="D1003" s="56"/>
      <c r="E1003" s="48"/>
      <c r="F1003" s="48"/>
      <c r="G1003" s="48"/>
      <c r="H1003" s="48"/>
      <c r="I1003" s="48"/>
      <c r="J1003" s="48"/>
      <c r="K1003" s="48"/>
      <c r="L1003" s="48"/>
      <c r="M1003" s="48"/>
      <c r="N1003" s="48"/>
      <c r="O1003" s="48"/>
      <c r="P1003" s="48"/>
      <c r="Q1003" s="48"/>
      <c r="R1003" s="48"/>
      <c r="S1003" s="48"/>
      <c r="T1003" s="48"/>
      <c r="U1003" s="48"/>
      <c r="V1003" s="48"/>
      <c r="W1003" s="48"/>
      <c r="X1003" s="48"/>
      <c r="Y1003" s="48"/>
      <c r="Z1003" s="48"/>
    </row>
    <row r="1004" spans="1:26" ht="14.25" customHeight="1" x14ac:dyDescent="0.2">
      <c r="A1004" s="55"/>
      <c r="B1004" s="48"/>
      <c r="C1004" s="48"/>
      <c r="D1004" s="56"/>
      <c r="E1004" s="48"/>
      <c r="F1004" s="48"/>
      <c r="G1004" s="48"/>
      <c r="H1004" s="48"/>
      <c r="I1004" s="48"/>
      <c r="J1004" s="48"/>
      <c r="K1004" s="48"/>
      <c r="L1004" s="48"/>
      <c r="M1004" s="48"/>
      <c r="N1004" s="48"/>
      <c r="O1004" s="48"/>
      <c r="P1004" s="48"/>
      <c r="Q1004" s="48"/>
      <c r="R1004" s="48"/>
      <c r="S1004" s="48"/>
      <c r="T1004" s="48"/>
      <c r="U1004" s="48"/>
      <c r="V1004" s="48"/>
      <c r="W1004" s="48"/>
      <c r="X1004" s="48"/>
      <c r="Y1004" s="48"/>
      <c r="Z1004" s="48"/>
    </row>
    <row r="1005" spans="1:26" ht="14.25" customHeight="1" x14ac:dyDescent="0.2">
      <c r="A1005" s="55"/>
      <c r="B1005" s="48"/>
      <c r="C1005" s="48"/>
      <c r="D1005" s="56"/>
      <c r="E1005" s="48"/>
      <c r="F1005" s="48"/>
      <c r="G1005" s="48"/>
      <c r="H1005" s="48"/>
      <c r="I1005" s="48"/>
      <c r="J1005" s="48"/>
      <c r="K1005" s="48"/>
      <c r="L1005" s="48"/>
      <c r="M1005" s="48"/>
      <c r="N1005" s="48"/>
      <c r="O1005" s="48"/>
      <c r="P1005" s="48"/>
      <c r="Q1005" s="48"/>
      <c r="R1005" s="48"/>
      <c r="S1005" s="48"/>
      <c r="T1005" s="48"/>
      <c r="U1005" s="48"/>
      <c r="V1005" s="48"/>
      <c r="W1005" s="48"/>
      <c r="X1005" s="48"/>
      <c r="Y1005" s="48"/>
      <c r="Z1005" s="48"/>
    </row>
    <row r="1006" spans="1:26" ht="14.25" customHeight="1" x14ac:dyDescent="0.2">
      <c r="A1006" s="55"/>
      <c r="B1006" s="48"/>
      <c r="C1006" s="48"/>
      <c r="D1006" s="56"/>
      <c r="E1006" s="48"/>
      <c r="F1006" s="48"/>
      <c r="G1006" s="48"/>
      <c r="H1006" s="48"/>
      <c r="I1006" s="48"/>
      <c r="J1006" s="48"/>
      <c r="K1006" s="48"/>
      <c r="L1006" s="48"/>
      <c r="M1006" s="48"/>
      <c r="N1006" s="48"/>
      <c r="O1006" s="48"/>
      <c r="P1006" s="48"/>
      <c r="Q1006" s="48"/>
      <c r="R1006" s="48"/>
      <c r="S1006" s="48"/>
      <c r="T1006" s="48"/>
      <c r="U1006" s="48"/>
      <c r="V1006" s="48"/>
      <c r="W1006" s="48"/>
      <c r="X1006" s="48"/>
      <c r="Y1006" s="48"/>
      <c r="Z1006" s="48"/>
    </row>
    <row r="1007" spans="1:26" ht="14.25" customHeight="1" x14ac:dyDescent="0.2">
      <c r="A1007" s="55"/>
      <c r="B1007" s="48"/>
      <c r="C1007" s="48"/>
      <c r="D1007" s="56"/>
      <c r="E1007" s="48"/>
      <c r="F1007" s="48"/>
      <c r="G1007" s="48"/>
      <c r="H1007" s="48"/>
      <c r="I1007" s="48"/>
      <c r="J1007" s="48"/>
      <c r="K1007" s="48"/>
      <c r="L1007" s="48"/>
      <c r="M1007" s="48"/>
      <c r="N1007" s="48"/>
      <c r="O1007" s="48"/>
      <c r="P1007" s="48"/>
      <c r="Q1007" s="48"/>
      <c r="R1007" s="48"/>
      <c r="S1007" s="48"/>
      <c r="T1007" s="48"/>
      <c r="U1007" s="48"/>
      <c r="V1007" s="48"/>
      <c r="W1007" s="48"/>
      <c r="X1007" s="48"/>
      <c r="Y1007" s="48"/>
      <c r="Z1007" s="48"/>
    </row>
  </sheetData>
  <sheetProtection algorithmName="SHA-512" hashValue="YpU0EVZlm5516aV3enJFY0dQmfSsrWCQAlGbuPcK2X49H/N9lRa5MUMIR7xoHGmrtBvYkerINc5tK4DnP0UWSw==" saltValue="jG5mP3zQ8+roZHr3/R7C2A==" spinCount="100000" sheet="1" formatCells="0" formatColumns="0" formatRows="0" insertColumns="0" insertRows="0" deleteColumns="0" deleteRows="0"/>
  <autoFilter ref="A14:D39" xr:uid="{00000000-0009-0000-0000-000001000000}"/>
  <mergeCells count="6">
    <mergeCell ref="C41:D41"/>
    <mergeCell ref="F9:G9"/>
    <mergeCell ref="B2:D2"/>
    <mergeCell ref="B4:D4"/>
    <mergeCell ref="A39:B39"/>
    <mergeCell ref="B5:D5"/>
  </mergeCells>
  <printOptions horizontalCentered="1"/>
  <pageMargins left="0.78740157480314965" right="0.39370078740157483" top="0.78740157480314965" bottom="0.39370078740157483" header="0" footer="0"/>
  <pageSetup paperSize="9" scale="48" fitToWidth="0" orientation="portrait" horizontalDpi="4294967294" verticalDpi="4294967294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54</vt:i4>
      </vt:variant>
    </vt:vector>
  </HeadingPairs>
  <TitlesOfParts>
    <vt:vector size="58" baseType="lpstr">
      <vt:lpstr>Orçamento</vt:lpstr>
      <vt:lpstr>Cronograma Mensal</vt:lpstr>
      <vt:lpstr>Composições</vt:lpstr>
      <vt:lpstr>Resumo </vt:lpstr>
      <vt:lpstr>__xlnm_Print_Area_1</vt:lpstr>
      <vt:lpstr>'Resumo '!__xlnm_Print_Area_3</vt:lpstr>
      <vt:lpstr>'Cronograma Mensal'!__xlnm_Print_Area_4</vt:lpstr>
      <vt:lpstr>__xlnm_Print_Titles_1</vt:lpstr>
      <vt:lpstr>'Resumo '!__xlnm_Print_Titles_3</vt:lpstr>
      <vt:lpstr>Composições!Area_de_impressao</vt:lpstr>
      <vt:lpstr>'Cronograma Mensal'!Area_de_impressao</vt:lpstr>
      <vt:lpstr>Orçamento!Area_de_impressao</vt:lpstr>
      <vt:lpstr>'Resumo '!Area_de_impressao</vt:lpstr>
      <vt:lpstr>Orçamento!Excel_BuiltIn_Print_Area</vt:lpstr>
      <vt:lpstr>'Cronograma Mensal'!Titulos_de_impressao</vt:lpstr>
      <vt:lpstr>Orçamento!Titulos_de_impressao</vt:lpstr>
      <vt:lpstr>Orçamento!Z_29968698_A86A_456F_9240_BB3FE00129DB__wvu_FilterData</vt:lpstr>
      <vt:lpstr>Orçamento!Z_30999B9E_2E65_4663_976F_9A54CE05102E__wvu_FilterData</vt:lpstr>
      <vt:lpstr>'Cronograma Mensal'!Z_30999B9E_2E65_4663_976F_9A54CE05102E__wvu_PrintArea</vt:lpstr>
      <vt:lpstr>Orçamento!Z_30999B9E_2E65_4663_976F_9A54CE05102E__wvu_PrintArea</vt:lpstr>
      <vt:lpstr>'Resumo '!Z_30999B9E_2E65_4663_976F_9A54CE05102E__wvu_PrintArea</vt:lpstr>
      <vt:lpstr>Orçamento!Z_30999B9E_2E65_4663_976F_9A54CE05102E__wvu_PrintTitles</vt:lpstr>
      <vt:lpstr>'Resumo '!Z_30999B9E_2E65_4663_976F_9A54CE05102E__wvu_PrintTitles</vt:lpstr>
      <vt:lpstr>Orçamento!Z_37FA8F07_9D7A_418D_BC30_0AE0C3739A19__wvu_FilterData</vt:lpstr>
      <vt:lpstr>'Cronograma Mensal'!Z_37FA8F07_9D7A_418D_BC30_0AE0C3739A19__wvu_PrintArea</vt:lpstr>
      <vt:lpstr>'Resumo '!Z_37FA8F07_9D7A_418D_BC30_0AE0C3739A19__wvu_PrintArea</vt:lpstr>
      <vt:lpstr>'Resumo '!Z_37FA8F07_9D7A_418D_BC30_0AE0C3739A19__wvu_PrintTitles</vt:lpstr>
      <vt:lpstr>'Cronograma Mensal'!Z_3B8348FD_7A00_44FD_ACF5_E6A19592872E_.wvu.Cols</vt:lpstr>
      <vt:lpstr>Orçamento!Z_3B8348FD_7A00_44FD_ACF5_E6A19592872E_.wvu.Cols</vt:lpstr>
      <vt:lpstr>'Cronograma Mensal'!Z_3B8348FD_7A00_44FD_ACF5_E6A19592872E_.wvu.PrintArea</vt:lpstr>
      <vt:lpstr>Orçamento!Z_3B8348FD_7A00_44FD_ACF5_E6A19592872E_.wvu.PrintArea</vt:lpstr>
      <vt:lpstr>'Resumo '!Z_3B8348FD_7A00_44FD_ACF5_E6A19592872E_.wvu.PrintArea</vt:lpstr>
      <vt:lpstr>'Cronograma Mensal'!Z_3B8348FD_7A00_44FD_ACF5_E6A19592872E_.wvu.PrintTitles</vt:lpstr>
      <vt:lpstr>Orçamento!Z_3B8348FD_7A00_44FD_ACF5_E6A19592872E_.wvu.PrintTitles</vt:lpstr>
      <vt:lpstr>'Resumo '!Z_3B8348FD_7A00_44FD_ACF5_E6A19592872E_.wvu.PrintTitles</vt:lpstr>
      <vt:lpstr>Orçamento!Z_50160325_FDD6_4995_897D_2F4F0C6430EC__wvu_FilterData</vt:lpstr>
      <vt:lpstr>'Cronograma Mensal'!Z_50160325_FDD6_4995_897D_2F4F0C6430EC__wvu_PrintArea</vt:lpstr>
      <vt:lpstr>Orçamento!Z_50160325_FDD6_4995_897D_2F4F0C6430EC__wvu_PrintArea</vt:lpstr>
      <vt:lpstr>'Resumo '!Z_50160325_FDD6_4995_897D_2F4F0C6430EC__wvu_PrintArea</vt:lpstr>
      <vt:lpstr>Orçamento!Z_50160325_FDD6_4995_897D_2F4F0C6430EC__wvu_PrintTitles</vt:lpstr>
      <vt:lpstr>'Resumo '!Z_50160325_FDD6_4995_897D_2F4F0C6430EC__wvu_PrintTitles</vt:lpstr>
      <vt:lpstr>Orçamento!Z_51679F6D_52C9_495E_8CE0_A4AA589D4632__wvu_FilterData</vt:lpstr>
      <vt:lpstr>Orçamento!Z_65A89EDC_E2EF_4E49_9370_82AFDB881213__wvu_FilterData</vt:lpstr>
      <vt:lpstr>Orçamento!Z_8EC65F00_94CE_4AAC_901F_0F1A78C19FA2__wvu_FilterData</vt:lpstr>
      <vt:lpstr>'Cronograma Mensal'!Z_B535EED3_096A_4559_AE37_6359A35C71B4_.wvu.Cols</vt:lpstr>
      <vt:lpstr>'Cronograma Mensal'!Z_B535EED3_096A_4559_AE37_6359A35C71B4_.wvu.PrintArea</vt:lpstr>
      <vt:lpstr>Orçamento!Z_B535EED3_096A_4559_AE37_6359A35C71B4_.wvu.PrintArea</vt:lpstr>
      <vt:lpstr>'Resumo '!Z_B535EED3_096A_4559_AE37_6359A35C71B4_.wvu.PrintArea</vt:lpstr>
      <vt:lpstr>'Cronograma Mensal'!Z_B535EED3_096A_4559_AE37_6359A35C71B4_.wvu.PrintTitles</vt:lpstr>
      <vt:lpstr>Orçamento!Z_B535EED3_096A_4559_AE37_6359A35C71B4_.wvu.PrintTitles</vt:lpstr>
      <vt:lpstr>'Resumo '!Z_B535EED3_096A_4559_AE37_6359A35C71B4_.wvu.PrintTitles</vt:lpstr>
      <vt:lpstr>Orçamento!Z_CC09A366_C6A3_4857_97A0_64EABF22978D__wvu_FilterData</vt:lpstr>
      <vt:lpstr>Orçamento!Z_CE6D2F78_279A_48FF_B90B_4CA40BF0D3DA__wvu_FilterData</vt:lpstr>
      <vt:lpstr>'Cronograma Mensal'!Z_CE6D2F78_279A_48FF_B90B_4CA40BF0D3DA__wvu_PrintArea</vt:lpstr>
      <vt:lpstr>Orçamento!Z_CE6D2F78_279A_48FF_B90B_4CA40BF0D3DA__wvu_PrintArea</vt:lpstr>
      <vt:lpstr>'Resumo '!Z_CE6D2F78_279A_48FF_B90B_4CA40BF0D3DA__wvu_PrintArea</vt:lpstr>
      <vt:lpstr>Orçamento!Z_CE6D2F78_279A_48FF_B90B_4CA40BF0D3DA__wvu_PrintTitles</vt:lpstr>
      <vt:lpstr>'Resumo '!Z_CE6D2F78_279A_48FF_B90B_4CA40BF0D3DA__wvu_PrintTitles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</dc:creator>
  <cp:lastModifiedBy>infra infra</cp:lastModifiedBy>
  <cp:lastPrinted>2025-07-15T18:25:06Z</cp:lastPrinted>
  <dcterms:created xsi:type="dcterms:W3CDTF">2017-01-12T18:28:45Z</dcterms:created>
  <dcterms:modified xsi:type="dcterms:W3CDTF">2025-07-16T13:22:14Z</dcterms:modified>
</cp:coreProperties>
</file>